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codeName="ThisWorkbook"/>
  <xr:revisionPtr revIDLastSave="0" documentId="13_ncr:1_{B2F658DD-DCC1-4A3A-9C05-307C1E7074D6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Lead Data" sheetId="2" r:id="rId1"/>
    <sheet name="Forecasted Sales " sheetId="3" r:id="rId2"/>
    <sheet name="Monthly Weighted Forecast" sheetId="4" r:id="rId3"/>
  </sheets>
  <definedNames>
    <definedName name="_xlnm._FilterDatabase" localSheetId="0">'Lead Data'!$I$6:$I$24</definedName>
    <definedName name="Company_Name">'Lead Data'!#REF!</definedName>
    <definedName name="LastEntry">MIN(ROW(LeadData[]))+ROWS(LeadData[])-1</definedName>
    <definedName name="_xlnm.Print_Titles" localSheetId="1">'Forecasted Sales '!$6:$6</definedName>
    <definedName name="_xlnm.Print_Titles" localSheetId="0">'Lead Data'!$6:$6</definedName>
    <definedName name="RowTitleRegion1..N22">'Forecasted Sales '!$B$15</definedName>
    <definedName name="Starting_row">MIN(ROW(LeadData[]))+1</definedName>
    <definedName name="Title1">LeadData[[#Headers],[Lead Name]]</definedName>
    <definedName name="Title2">ForecastedSales[[#Headers],[Lead name]]</definedName>
    <definedName name="TrackerDate">'Lead Data'!$B$4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2" l="1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G25" i="2"/>
  <c r="J9" i="2"/>
  <c r="J8" i="2"/>
  <c r="J7" i="2"/>
  <c r="J25" i="2"/>
  <c r="N7" i="3"/>
  <c r="N8" i="3"/>
  <c r="N9" i="3"/>
  <c r="N10" i="3"/>
  <c r="N11" i="3"/>
  <c r="N12" i="3"/>
  <c r="N13" i="3"/>
  <c r="M7" i="3"/>
  <c r="M8" i="3"/>
  <c r="M9" i="3"/>
  <c r="M10" i="3"/>
  <c r="M11" i="3"/>
  <c r="M12" i="3"/>
  <c r="M13" i="3"/>
  <c r="L7" i="3"/>
  <c r="L8" i="3"/>
  <c r="L9" i="3"/>
  <c r="L10" i="3"/>
  <c r="L11" i="3"/>
  <c r="L12" i="3"/>
  <c r="L13" i="3"/>
  <c r="K7" i="3"/>
  <c r="K8" i="3"/>
  <c r="K9" i="3"/>
  <c r="K10" i="3"/>
  <c r="K11" i="3"/>
  <c r="K12" i="3"/>
  <c r="K13" i="3"/>
  <c r="J7" i="3"/>
  <c r="J8" i="3"/>
  <c r="J9" i="3"/>
  <c r="J10" i="3"/>
  <c r="J11" i="3"/>
  <c r="J12" i="3"/>
  <c r="J13" i="3"/>
  <c r="I7" i="3"/>
  <c r="I8" i="3"/>
  <c r="I9" i="3"/>
  <c r="I10" i="3"/>
  <c r="I11" i="3"/>
  <c r="I12" i="3"/>
  <c r="I13" i="3"/>
  <c r="H7" i="3"/>
  <c r="H8" i="3"/>
  <c r="H9" i="3"/>
  <c r="H10" i="3"/>
  <c r="H11" i="3"/>
  <c r="H12" i="3"/>
  <c r="H13" i="3"/>
  <c r="G7" i="3"/>
  <c r="G8" i="3"/>
  <c r="G9" i="3"/>
  <c r="G10" i="3"/>
  <c r="G11" i="3"/>
  <c r="G12" i="3"/>
  <c r="G13" i="3"/>
  <c r="F7" i="3"/>
  <c r="F8" i="3"/>
  <c r="F9" i="3"/>
  <c r="F10" i="3"/>
  <c r="F11" i="3"/>
  <c r="F12" i="3"/>
  <c r="F13" i="3"/>
  <c r="E7" i="3"/>
  <c r="E8" i="3"/>
  <c r="E9" i="3"/>
  <c r="E10" i="3"/>
  <c r="E11" i="3"/>
  <c r="E12" i="3"/>
  <c r="E13" i="3"/>
  <c r="D7" i="3"/>
  <c r="D8" i="3"/>
  <c r="D9" i="3"/>
  <c r="D10" i="3"/>
  <c r="D11" i="3"/>
  <c r="D12" i="3"/>
  <c r="D13" i="3"/>
  <c r="C7" i="3"/>
  <c r="C8" i="3"/>
  <c r="C9" i="3"/>
  <c r="C10" i="3"/>
  <c r="C11" i="3"/>
  <c r="C12" i="3"/>
  <c r="C13" i="3"/>
  <c r="B7" i="3"/>
  <c r="B8" i="3"/>
  <c r="B9" i="3"/>
  <c r="B10" i="3"/>
  <c r="B11" i="3"/>
  <c r="B12" i="3"/>
  <c r="B13" i="3"/>
  <c r="B4" i="2"/>
  <c r="B4" i="3"/>
  <c r="G14" i="3"/>
  <c r="F14" i="3"/>
  <c r="J14" i="3"/>
  <c r="K14" i="3"/>
  <c r="I14" i="3"/>
  <c r="L14" i="3"/>
  <c r="M14" i="3"/>
  <c r="H14" i="3"/>
  <c r="D14" i="3"/>
  <c r="E14" i="3"/>
  <c r="C14" i="3"/>
  <c r="C15" i="3"/>
  <c r="D15" i="3"/>
  <c r="E15" i="3"/>
  <c r="F15" i="3"/>
  <c r="G15" i="3"/>
  <c r="H15" i="3"/>
  <c r="I15" i="3"/>
  <c r="J15" i="3"/>
  <c r="K15" i="3"/>
  <c r="L15" i="3"/>
  <c r="M15" i="3"/>
  <c r="N14" i="3"/>
  <c r="N15" i="3"/>
</calcChain>
</file>

<file path=xl/sharedStrings.xml><?xml version="1.0" encoding="utf-8"?>
<sst xmlns="http://schemas.openxmlformats.org/spreadsheetml/2006/main" count="48" uniqueCount="43">
  <si>
    <t>Detailed Leads Tracker</t>
  </si>
  <si>
    <t>Strategic</t>
  </si>
  <si>
    <t>January</t>
  </si>
  <si>
    <t>Adventure Works</t>
  </si>
  <si>
    <t>February</t>
  </si>
  <si>
    <t>Alpine Ski House</t>
  </si>
  <si>
    <t>Tactical</t>
  </si>
  <si>
    <t>March</t>
  </si>
  <si>
    <t>Total</t>
  </si>
  <si>
    <t>Lead name</t>
  </si>
  <si>
    <t>Cumulative Total</t>
  </si>
  <si>
    <t>Lead 
Source</t>
  </si>
  <si>
    <t>Lead 
Region</t>
  </si>
  <si>
    <t>Lead 
Type</t>
  </si>
  <si>
    <t>Potential Opportunity</t>
  </si>
  <si>
    <t>Chance 
of Sale</t>
  </si>
  <si>
    <t>Forecast 
Close</t>
  </si>
  <si>
    <t>Weighted 
Forecast</t>
  </si>
  <si>
    <t>January 
Forecast</t>
  </si>
  <si>
    <t>February 
Forecast</t>
  </si>
  <si>
    <t>March 
Forecast</t>
  </si>
  <si>
    <t>April 
Forecast</t>
  </si>
  <si>
    <t>May 
Forecast</t>
  </si>
  <si>
    <t>June 
Forecast</t>
  </si>
  <si>
    <t>July Forecast</t>
  </si>
  <si>
    <t>August 
Forecast</t>
  </si>
  <si>
    <t>September 
Forecast</t>
  </si>
  <si>
    <t>October 
Forecast</t>
  </si>
  <si>
    <t>November 
Forecast</t>
  </si>
  <si>
    <t>December 
Forecast</t>
  </si>
  <si>
    <t>Company Name</t>
  </si>
  <si>
    <t>Forecasted Sales</t>
  </si>
  <si>
    <t>CONFIDENTIAL</t>
  </si>
  <si>
    <t>Monthly Weighted Forecast</t>
  </si>
  <si>
    <t>Lead Name</t>
  </si>
  <si>
    <t>Lead Contact</t>
  </si>
  <si>
    <t xml:space="preserve">Company Name										</t>
  </si>
  <si>
    <t>Adatum Corporation</t>
  </si>
  <si>
    <t>North</t>
  </si>
  <si>
    <t>South</t>
  </si>
  <si>
    <t>Website</t>
  </si>
  <si>
    <t>Networking event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</si>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</sst>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&quot;$&quot;#,##0"/>
  </numFmts>
  <fonts count="21" x14ac:knownFonts="1">
    <font>
      <sz val="11"/>
      <color theme="1" tint="0.14996795556505021"/>
      <name val="Franklin Gothic Book"/>
      <family val="2"/>
      <scheme val="minor"/>
    </font>
    <font>
      <sz val="18"/>
      <color theme="3"/>
      <name val="Constantia"/>
      <family val="1"/>
      <scheme val="major"/>
    </font>
    <font>
      <b/>
      <sz val="11"/>
      <color theme="1" tint="0.24994659260841701"/>
      <name val="Constantia"/>
      <family val="1"/>
      <scheme val="major"/>
    </font>
    <font>
      <b/>
      <sz val="14"/>
      <color theme="1" tint="0.14996795556505021"/>
      <name val="Franklin Gothic Book"/>
      <family val="2"/>
      <scheme val="minor"/>
    </font>
    <font>
      <sz val="11"/>
      <color theme="1" tint="0.14996795556505021"/>
      <name val="Franklin Gothic Book"/>
      <family val="2"/>
      <scheme val="minor"/>
    </font>
    <font>
      <sz val="26"/>
      <color theme="1" tint="0.14996795556505021"/>
      <name val="Constantia"/>
      <family val="2"/>
      <scheme val="major"/>
    </font>
    <font>
      <sz val="11"/>
      <name val="Franklin Gothic Book"/>
      <family val="2"/>
      <scheme val="minor"/>
    </font>
    <font>
      <sz val="11"/>
      <color theme="3"/>
      <name val="Franklin Gothic Book"/>
      <family val="2"/>
      <scheme val="minor"/>
    </font>
    <font>
      <sz val="18"/>
      <color theme="0"/>
      <name val="Constantia"/>
      <scheme val="major"/>
    </font>
    <font>
      <b/>
      <sz val="12"/>
      <color theme="3"/>
      <name val="Franklin Gothic Book"/>
      <family val="2"/>
      <scheme val="minor"/>
    </font>
    <font>
      <b/>
      <sz val="14"/>
      <color theme="3"/>
      <name val="Franklin Gothic Book"/>
      <family val="2"/>
      <scheme val="minor"/>
    </font>
    <font>
      <sz val="12"/>
      <color theme="1" tint="0.14996795556505021"/>
      <name val="Franklin Gothic Book"/>
      <family val="2"/>
      <scheme val="minor"/>
    </font>
    <font>
      <b/>
      <sz val="12"/>
      <color theme="1" tint="0.14996795556505021"/>
      <name val="Franklin Gothic Book"/>
      <family val="2"/>
      <scheme val="minor"/>
    </font>
    <font>
      <sz val="12"/>
      <color theme="1" tint="4.9989318521683403E-2"/>
      <name val="Franklin Gothic Book"/>
      <family val="2"/>
      <scheme val="minor"/>
    </font>
    <font>
      <b/>
      <sz val="12"/>
      <color theme="3"/>
      <name val="Franklin Gothic Medium"/>
      <family val="2"/>
    </font>
    <font>
      <b/>
      <sz val="14"/>
      <color theme="1"/>
      <name val="Franklin Gothic Book"/>
      <family val="2"/>
      <scheme val="minor"/>
    </font>
    <font>
      <sz val="12"/>
      <color theme="3"/>
      <name val="Franklin Gothic Medium"/>
      <family val="2"/>
    </font>
    <font>
      <sz val="11"/>
      <color theme="1" tint="0.14996795556505021"/>
      <name val="Franklin Gothic Medium"/>
      <family val="2"/>
    </font>
    <font>
      <b/>
      <sz val="12"/>
      <color theme="0"/>
      <name val="Franklin Gothic Medium"/>
      <family val="2"/>
    </font>
    <font>
      <b/>
      <sz val="45"/>
      <color theme="0"/>
      <name val="Akazan"/>
    </font>
    <font>
      <sz val="25"/>
      <color theme="0"/>
      <name val="Akazan"/>
    </font>
  </fonts>
  <fills count="5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 style="thin">
        <color theme="4" tint="-0.499984740745262"/>
      </right>
      <top/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ck">
        <color theme="4" tint="-0.499984740745262"/>
      </top>
      <bottom style="thick">
        <color theme="4" tint="-0.499984740745262"/>
      </bottom>
      <diagonal/>
    </border>
    <border>
      <left/>
      <right style="thin">
        <color theme="4" tint="-0.499984740745262"/>
      </right>
      <top style="thick">
        <color theme="4" tint="-0.499984740745262"/>
      </top>
      <bottom style="thick">
        <color theme="4" tint="-0.499984740745262"/>
      </bottom>
      <diagonal/>
    </border>
    <border>
      <left/>
      <right/>
      <top/>
      <bottom style="thick">
        <color theme="3"/>
      </bottom>
      <diagonal/>
    </border>
    <border>
      <left/>
      <right style="thin">
        <color theme="3"/>
      </right>
      <top/>
      <bottom/>
      <diagonal/>
    </border>
    <border>
      <left/>
      <right/>
      <top style="thin">
        <color theme="3"/>
      </top>
      <bottom style="thick">
        <color theme="3"/>
      </bottom>
      <diagonal/>
    </border>
    <border>
      <left/>
      <right style="thin">
        <color theme="3"/>
      </right>
      <top style="thin">
        <color theme="3"/>
      </top>
      <bottom style="thick">
        <color theme="3"/>
      </bottom>
      <diagonal/>
    </border>
    <border>
      <left/>
      <right/>
      <top style="thick">
        <color theme="3"/>
      </top>
      <bottom/>
      <diagonal/>
    </border>
  </borders>
  <cellStyleXfs count="13">
    <xf numFmtId="0" fontId="0" fillId="0" borderId="0">
      <alignment horizontal="left" vertical="center" wrapText="1"/>
    </xf>
    <xf numFmtId="0" fontId="1" fillId="2" borderId="3" applyProtection="0">
      <alignment horizontal="left" vertical="center"/>
    </xf>
    <xf numFmtId="14" fontId="2" fillId="0" borderId="0" applyProtection="0">
      <alignment horizontal="left" vertical="center"/>
    </xf>
    <xf numFmtId="0" fontId="3" fillId="0" borderId="0" applyFill="0" applyProtection="0">
      <alignment horizontal="right" vertical="center"/>
    </xf>
    <xf numFmtId="0" fontId="4" fillId="0" borderId="0" applyNumberFormat="0" applyFill="0" applyBorder="0" applyProtection="0">
      <alignment horizontal="right" vertical="center" wrapText="1"/>
    </xf>
    <xf numFmtId="165" fontId="6" fillId="0" borderId="0" applyFill="0" applyBorder="0" applyProtection="0">
      <alignment horizontal="right" vertical="center"/>
    </xf>
    <xf numFmtId="164" fontId="4" fillId="0" borderId="0" applyFill="0" applyBorder="0" applyProtection="0">
      <alignment horizontal="right" vertical="center"/>
    </xf>
    <xf numFmtId="9" fontId="4" fillId="0" borderId="0" applyFont="0" applyFill="0" applyBorder="0" applyProtection="0">
      <alignment horizontal="right" vertical="center"/>
    </xf>
    <xf numFmtId="0" fontId="4" fillId="0" borderId="2" applyNumberFormat="0" applyFont="0" applyFill="0" applyAlignment="0" applyProtection="0">
      <alignment horizontal="right" vertical="center" wrapText="1"/>
    </xf>
    <xf numFmtId="0" fontId="5" fillId="0" borderId="1" applyNumberFormat="0" applyFill="0" applyProtection="0">
      <alignment horizontal="left" vertical="center"/>
    </xf>
    <xf numFmtId="0" fontId="4" fillId="3" borderId="4" applyNumberFormat="0" applyAlignment="0" applyProtection="0"/>
    <xf numFmtId="0" fontId="4" fillId="0" borderId="0" applyNumberFormat="0" applyFont="0" applyFill="0" applyBorder="0">
      <alignment horizontal="left" vertical="center" indent="3"/>
    </xf>
    <xf numFmtId="0" fontId="6" fillId="3" borderId="5" applyNumberFormat="0" applyFont="0" applyFill="0" applyAlignment="0">
      <alignment horizontal="right" vertical="center"/>
    </xf>
  </cellStyleXfs>
  <cellXfs count="44">
    <xf numFmtId="0" fontId="0" fillId="0" borderId="0" xfId="0">
      <alignment horizontal="left" vertical="center" wrapText="1"/>
    </xf>
    <xf numFmtId="0" fontId="0" fillId="0" borderId="6" xfId="0" applyBorder="1">
      <alignment horizontal="left" vertical="center" wrapText="1"/>
    </xf>
    <xf numFmtId="0" fontId="0" fillId="4" borderId="0" xfId="0" applyFill="1">
      <alignment horizontal="left" vertical="center" wrapText="1"/>
    </xf>
    <xf numFmtId="14" fontId="9" fillId="0" borderId="0" xfId="2" applyFont="1">
      <alignment horizontal="left" vertical="center"/>
    </xf>
    <xf numFmtId="0" fontId="10" fillId="0" borderId="0" xfId="3" applyFont="1">
      <alignment horizontal="right" vertical="center"/>
    </xf>
    <xf numFmtId="0" fontId="11" fillId="0" borderId="0" xfId="0" applyFo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Fill="1" applyBorder="1">
      <alignment horizontal="left" vertical="center" wrapText="1"/>
    </xf>
    <xf numFmtId="164" fontId="13" fillId="0" borderId="0" xfId="6" applyFont="1" applyFill="1" applyBorder="1">
      <alignment horizontal="right" vertical="center"/>
    </xf>
    <xf numFmtId="9" fontId="13" fillId="0" borderId="0" xfId="7" applyFont="1" applyFill="1" applyBorder="1">
      <alignment horizontal="right" vertical="center"/>
    </xf>
    <xf numFmtId="0" fontId="13" fillId="0" borderId="0" xfId="11" applyFont="1" applyFill="1" applyBorder="1">
      <alignment horizontal="left" vertical="center" indent="3"/>
    </xf>
    <xf numFmtId="0" fontId="12" fillId="0" borderId="0" xfId="0" applyFont="1">
      <alignment horizontal="left" vertical="center" wrapText="1"/>
    </xf>
    <xf numFmtId="0" fontId="9" fillId="0" borderId="6" xfId="0" applyFont="1" applyFill="1" applyBorder="1">
      <alignment horizontal="left" vertical="center" wrapText="1"/>
    </xf>
    <xf numFmtId="165" fontId="13" fillId="0" borderId="0" xfId="5" applyFont="1" applyFill="1" applyBorder="1">
      <alignment horizontal="right" vertical="center"/>
    </xf>
    <xf numFmtId="165" fontId="13" fillId="0" borderId="7" xfId="8" applyNumberFormat="1" applyFont="1" applyFill="1" applyBorder="1" applyAlignment="1">
      <alignment horizontal="right" vertical="center"/>
    </xf>
    <xf numFmtId="0" fontId="8" fillId="4" borderId="6" xfId="0" applyFont="1" applyFill="1" applyBorder="1" applyAlignment="1">
      <alignment horizontal="center" vertical="center" wrapText="1"/>
    </xf>
    <xf numFmtId="0" fontId="14" fillId="0" borderId="6" xfId="0" applyFont="1" applyFill="1" applyBorder="1">
      <alignment horizontal="left" vertical="center" wrapText="1"/>
    </xf>
    <xf numFmtId="164" fontId="14" fillId="0" borderId="6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6" fillId="0" borderId="0" xfId="0" applyFont="1" applyFill="1" applyBorder="1">
      <alignment horizontal="left" vertical="center" wrapText="1"/>
    </xf>
    <xf numFmtId="165" fontId="16" fillId="0" borderId="0" xfId="0" applyNumberFormat="1" applyFont="1" applyFill="1" applyBorder="1" applyAlignment="1">
      <alignment horizontal="right" vertical="center"/>
    </xf>
    <xf numFmtId="165" fontId="16" fillId="0" borderId="7" xfId="0" applyNumberFormat="1" applyFont="1" applyFill="1" applyBorder="1" applyAlignment="1">
      <alignment horizontal="right" vertical="center"/>
    </xf>
    <xf numFmtId="0" fontId="17" fillId="0" borderId="0" xfId="0" applyFont="1">
      <alignment horizontal="left" vertical="center" wrapText="1"/>
    </xf>
    <xf numFmtId="0" fontId="14" fillId="0" borderId="9" xfId="12" applyFont="1" applyFill="1" applyBorder="1" applyAlignment="1">
      <alignment horizontal="left" vertical="center" wrapText="1"/>
    </xf>
    <xf numFmtId="165" fontId="14" fillId="0" borderId="8" xfId="5" applyFont="1" applyFill="1" applyBorder="1">
      <alignment horizontal="right" vertical="center"/>
    </xf>
    <xf numFmtId="165" fontId="14" fillId="0" borderId="9" xfId="5" applyFont="1" applyFill="1" applyBorder="1">
      <alignment horizontal="right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4" applyFont="1" applyFill="1" applyAlignment="1">
      <alignment horizontal="right" vertical="center" wrapText="1"/>
    </xf>
    <xf numFmtId="0" fontId="18" fillId="4" borderId="0" xfId="0" applyFont="1" applyFill="1" applyBorder="1">
      <alignment horizontal="left" vertical="center" wrapText="1"/>
    </xf>
    <xf numFmtId="0" fontId="18" fillId="4" borderId="7" xfId="8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/>
    </xf>
    <xf numFmtId="0" fontId="18" fillId="4" borderId="0" xfId="4" applyFont="1" applyFill="1" applyAlignment="1">
      <alignment horizontal="right" vertical="center"/>
    </xf>
    <xf numFmtId="0" fontId="15" fillId="0" borderId="0" xfId="3" applyFont="1">
      <alignment horizontal="right" vertical="center"/>
    </xf>
    <xf numFmtId="0" fontId="8" fillId="4" borderId="6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right" vertical="center" wrapText="1"/>
    </xf>
    <xf numFmtId="0" fontId="10" fillId="0" borderId="0" xfId="3" applyFont="1">
      <alignment horizontal="right" vertical="center"/>
    </xf>
    <xf numFmtId="0" fontId="7" fillId="4" borderId="0" xfId="0" applyFont="1" applyFill="1" applyAlignment="1">
      <alignment horizontal="center" vertical="center" wrapText="1"/>
    </xf>
    <xf numFmtId="0" fontId="13" fillId="0" borderId="0" xfId="0" applyFont="1" applyFill="1">
      <alignment horizontal="left" vertical="center" wrapText="1"/>
    </xf>
    <xf numFmtId="164" fontId="13" fillId="0" borderId="0" xfId="6" applyFont="1" applyFill="1">
      <alignment horizontal="right" vertical="center"/>
    </xf>
    <xf numFmtId="9" fontId="13" fillId="0" borderId="0" xfId="7" applyFont="1" applyFill="1">
      <alignment horizontal="right" vertical="center"/>
    </xf>
    <xf numFmtId="0" fontId="13" fillId="0" borderId="0" xfId="11" applyFont="1" applyFill="1">
      <alignment horizontal="left" vertical="center" indent="3"/>
    </xf>
    <xf numFmtId="164" fontId="13" fillId="0" borderId="0" xfId="6" applyNumberFormat="1" applyFont="1" applyFill="1">
      <alignment horizontal="right" vertical="center"/>
    </xf>
    <xf numFmtId="0" fontId="19" fillId="4" borderId="0" xfId="0" applyFont="1" applyFill="1" applyAlignment="1">
      <alignment horizontal="left" vertical="center" wrapText="1"/>
    </xf>
    <xf numFmtId="0" fontId="20" fillId="4" borderId="6" xfId="0" applyFont="1" applyFill="1" applyBorder="1" applyAlignment="1">
      <alignment horizontal="left" vertical="center" wrapText="1"/>
    </xf>
  </cellXfs>
  <cellStyles count="13">
    <cellStyle name="Currency" xfId="5" builtinId="4" customBuiltin="1"/>
    <cellStyle name="Currency [0]" xfId="6" builtinId="7" customBuiltin="1"/>
    <cellStyle name="Forecast Close" xfId="11" xr:uid="{00000000-0005-0000-0000-000002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ercent" xfId="7" builtinId="5" customBuiltin="1"/>
    <cellStyle name="Right and bottom border" xfId="12" xr:uid="{00000000-0005-0000-0000-000009000000}"/>
    <cellStyle name="Right Border" xfId="8" xr:uid="{00000000-0005-0000-0000-00000A000000}"/>
    <cellStyle name="Title" xfId="9" builtinId="15" customBuiltin="1"/>
    <cellStyle name="Total" xfId="10" builtinId="25" customBuiltin="1"/>
  </cellStyles>
  <dxfs count="6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 style="thick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3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3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3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3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5" formatCode="&quot;$&quot;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3"/>
        <name val="Franklin Gothic Medium"/>
        <family val="2"/>
        <scheme val="none"/>
      </font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0"/>
        <name val="Franklin Gothic Medium"/>
        <family val="2"/>
        <scheme val="none"/>
      </font>
      <fill>
        <patternFill patternType="solid">
          <fgColor indexed="64"/>
          <bgColor theme="3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2"/>
        <color theme="3"/>
        <name val="Franklin Gothic Book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1" tint="4.9989318521683403E-2"/>
        <name val="Franklin Gothic Book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0"/>
        <name val="Franklin Gothic Medium"/>
        <family val="2"/>
        <scheme val="none"/>
      </font>
      <fill>
        <patternFill patternType="solid">
          <fgColor indexed="64"/>
          <bgColor theme="3"/>
        </patternFill>
      </fill>
      <alignment vertical="center" textRotation="0" wrapText="1" indent="0" justifyLastLine="0" shrinkToFit="0" readingOrder="0"/>
    </dxf>
    <dxf>
      <border>
        <right style="thin">
          <color theme="4" tint="-0.499984740745262"/>
        </right>
        <vertical/>
      </border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</dxf>
    <dxf>
      <font>
        <color theme="3"/>
      </font>
      <border>
        <right style="thin">
          <color theme="4" tint="-0.499984740745262"/>
        </right>
        <vertical/>
      </border>
    </dxf>
    <dxf>
      <font>
        <b val="0"/>
        <i val="0"/>
        <color theme="1" tint="0.14996795556505021"/>
      </font>
      <fill>
        <patternFill>
          <bgColor theme="0" tint="-0.14996795556505021"/>
        </patternFill>
      </fill>
      <border>
        <top style="medium">
          <color theme="4" tint="-0.24994659260841701"/>
        </top>
        <bottom style="thick">
          <color theme="4" tint="-0.499984740745262"/>
        </bottom>
      </border>
    </dxf>
    <dxf>
      <font>
        <b val="0"/>
        <i val="0"/>
        <color theme="3"/>
      </font>
      <fill>
        <patternFill patternType="solid">
          <fgColor theme="4"/>
          <bgColor theme="4" tint="0.39994506668294322"/>
        </patternFill>
      </fill>
      <border diagonalUp="0" diagonalDown="0">
        <left/>
        <right/>
        <top style="thick">
          <color theme="4" tint="-0.499984740745262"/>
        </top>
        <bottom style="thin">
          <color theme="4" tint="-0.24994659260841701"/>
        </bottom>
        <vertical/>
        <horizontal/>
      </border>
    </dxf>
    <dxf>
      <font>
        <color theme="3"/>
      </font>
      <fill>
        <patternFill>
          <bgColor theme="0" tint="-4.9989318521683403E-2"/>
        </patternFill>
      </fill>
      <border>
        <left/>
        <right/>
        <top style="thin">
          <color theme="4" tint="-0.24994659260841701"/>
        </top>
        <bottom style="thin">
          <color theme="4" tint="-0.24994659260841701"/>
        </bottom>
        <horizontal style="thin">
          <color theme="4" tint="-0.24994659260841701"/>
        </horizontal>
      </border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3"/>
      </font>
    </dxf>
    <dxf>
      <font>
        <color theme="3"/>
      </font>
    </dxf>
    <dxf>
      <font>
        <b/>
        <i val="0"/>
        <color theme="3"/>
      </font>
      <fill>
        <patternFill>
          <bgColor theme="0" tint="-0.14996795556505021"/>
        </patternFill>
      </fill>
      <border>
        <top style="double">
          <color theme="4" tint="-0.499984740745262"/>
        </top>
        <bottom style="thick">
          <color theme="4" tint="-0.499984740745262"/>
        </bottom>
      </border>
    </dxf>
    <dxf>
      <font>
        <b/>
        <i val="0"/>
        <color theme="3"/>
      </font>
      <fill>
        <patternFill patternType="solid">
          <fgColor theme="4"/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2" defaultTableStyle="Detailed Leads Tracker" defaultPivotStyle="PivotStyleLight16">
    <tableStyle name="Detailed Leads Tracker" pivot="0" count="7" xr9:uid="{00000000-0011-0000-FFFF-FFFF00000000}">
      <tableStyleElement type="wholeTable" dxfId="64"/>
      <tableStyleElement type="headerRow" dxfId="63"/>
      <tableStyleElement type="totalRow" dxfId="62"/>
      <tableStyleElement type="firstColumn" dxfId="61"/>
      <tableStyleElement type="lastColumn" dxfId="60"/>
      <tableStyleElement type="firstRowStripe" dxfId="59"/>
      <tableStyleElement type="firstColumnStripe" dxfId="58"/>
    </tableStyle>
    <tableStyle name="Forecasted Sales" pivot="0" count="8" xr9:uid="{00000000-0011-0000-FFFF-FFFF01000000}">
      <tableStyleElement type="wholeTable" dxfId="57"/>
      <tableStyleElement type="headerRow" dxfId="56"/>
      <tableStyleElement type="totalRow" dxfId="55"/>
      <tableStyleElement type="firstColumn" dxfId="54"/>
      <tableStyleElement type="lastColumn" dxfId="53"/>
      <tableStyleElement type="firstRowStripe" dxfId="52"/>
      <tableStyleElement type="firstColumnStripe" dxfId="51"/>
      <tableStyleElement type="firstHeaderCell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4149103787656"/>
          <c:y val="2.6889379162596844E-2"/>
          <c:w val="0.87239770085947499"/>
          <c:h val="0.860239453498301"/>
        </c:manualLayout>
      </c:layout>
      <c:lineChart>
        <c:grouping val="standard"/>
        <c:varyColors val="0"/>
        <c:ser>
          <c:idx val="0"/>
          <c:order val="0"/>
          <c:tx>
            <c:v>Monthly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'Forecasted Sales '!$C$14:$N$14</c:f>
              <c:numCache>
                <c:formatCode>"$"#,##0</c:formatCode>
                <c:ptCount val="12"/>
                <c:pt idx="0">
                  <c:v>270000</c:v>
                </c:pt>
                <c:pt idx="1">
                  <c:v>20000</c:v>
                </c:pt>
                <c:pt idx="2">
                  <c:v>20000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2-4B8C-8617-F5FD126A3E6C}"/>
            </c:ext>
          </c:extLst>
        </c:ser>
        <c:ser>
          <c:idx val="1"/>
          <c:order val="1"/>
          <c:tx>
            <c:v>Cummulative</c:v>
          </c:tx>
          <c:spPr>
            <a:ln w="3810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'Forecasted Sales '!$C$15:$N$15</c:f>
              <c:numCache>
                <c:formatCode>"$"#,##0</c:formatCode>
                <c:ptCount val="12"/>
                <c:pt idx="0">
                  <c:v>270000</c:v>
                </c:pt>
                <c:pt idx="1">
                  <c:v>290000</c:v>
                </c:pt>
                <c:pt idx="2">
                  <c:v>310000</c:v>
                </c:pt>
                <c:pt idx="3">
                  <c:v>310000</c:v>
                </c:pt>
                <c:pt idx="4">
                  <c:v>310000</c:v>
                </c:pt>
                <c:pt idx="5">
                  <c:v>310000</c:v>
                </c:pt>
                <c:pt idx="6">
                  <c:v>310000</c:v>
                </c:pt>
                <c:pt idx="7">
                  <c:v>310000</c:v>
                </c:pt>
                <c:pt idx="8">
                  <c:v>310000</c:v>
                </c:pt>
                <c:pt idx="9">
                  <c:v>310000</c:v>
                </c:pt>
                <c:pt idx="10">
                  <c:v>310000</c:v>
                </c:pt>
                <c:pt idx="11">
                  <c:v>310000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2-4B8C-8617-F5FD126A3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616584"/>
        <c:axId val="116616968"/>
      </c:lineChart>
      <c:catAx>
        <c:axId val="116616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3151532259840517"/>
              <c:y val="0.962974619195591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16968"/>
        <c:crosses val="autoZero"/>
        <c:auto val="1"/>
        <c:lblAlgn val="ctr"/>
        <c:lblOffset val="100"/>
        <c:noMultiLvlLbl val="0"/>
      </c:catAx>
      <c:valAx>
        <c:axId val="11661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Forecast Revenue</a:t>
                </a:r>
              </a:p>
            </c:rich>
          </c:tx>
          <c:layout>
            <c:manualLayout>
              <c:xMode val="edge"/>
              <c:yMode val="edge"/>
              <c:x val="2.0340706839562676E-2"/>
              <c:y val="0.327144941713985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16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203200</xdr:colOff>
      <xdr:row>0</xdr:row>
      <xdr:rowOff>0</xdr:rowOff>
    </xdr:from>
    <xdr:to>
      <xdr:col>1</xdr:col>
      <xdr:colOff>1089025</xdr:colOff>
      <xdr:row>0</xdr:row>
      <xdr:rowOff>856615</xdr:rowOff>
    </xdr:to>
    <xdr:sp macro="" textlink="">
      <xdr:nvSpPr>
        <xdr:cNvPr id="4" name="Round Same Side Corner Rectangle 3">
          <a:extLst>
            <a:ext uri="{FF2B5EF4-FFF2-40B4-BE49-F238E27FC236}">
              <a16:creationId xmlns:a16="http://schemas.microsoft.com/office/drawing/2014/main" id="{272E8165-3E32-8043-9884-1C09E806128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>
          <a:off x="584200" y="0"/>
          <a:ext cx="885825" cy="856615"/>
        </a:xfrm>
        <a:prstGeom prst="round2Same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330200</xdr:colOff>
      <xdr:row>0</xdr:row>
      <xdr:rowOff>101600</xdr:rowOff>
    </xdr:from>
    <xdr:to>
      <xdr:col>1</xdr:col>
      <xdr:colOff>977900</xdr:colOff>
      <xdr:row>0</xdr:row>
      <xdr:rowOff>749890</xdr:rowOff>
    </xdr:to>
    <xdr:sp macro="" textlink="">
      <xdr:nvSpPr>
        <xdr:cNvPr id="7" name="Shape" descr="target icon">
          <a:extLst>
            <a:ext uri="{FF2B5EF4-FFF2-40B4-BE49-F238E27FC236}">
              <a16:creationId xmlns:a16="http://schemas.microsoft.com/office/drawing/2014/main" id="{B8729460-6CF5-E440-9BCD-814E6F0EE1EF}"/>
            </a:ext>
          </a:extLst>
        </xdr:cNvPr>
        <xdr:cNvSpPr/>
      </xdr:nvSpPr>
      <xdr:spPr>
        <a:xfrm>
          <a:off x="711200" y="101600"/>
          <a:ext cx="647700" cy="64829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0302" h="21582" extrusionOk="0">
              <a:moveTo>
                <a:pt x="20287" y="2592"/>
              </a:moveTo>
              <a:cubicBezTo>
                <a:pt x="20265" y="2568"/>
                <a:pt x="20265" y="2568"/>
                <a:pt x="20242" y="2568"/>
              </a:cubicBezTo>
              <a:lnTo>
                <a:pt x="18754" y="2472"/>
              </a:lnTo>
              <a:cubicBezTo>
                <a:pt x="18348" y="2449"/>
                <a:pt x="18010" y="2089"/>
                <a:pt x="17988" y="1658"/>
              </a:cubicBezTo>
              <a:lnTo>
                <a:pt x="17897" y="78"/>
              </a:lnTo>
              <a:cubicBezTo>
                <a:pt x="17897" y="30"/>
                <a:pt x="17852" y="-18"/>
                <a:pt x="17807" y="6"/>
              </a:cubicBezTo>
              <a:cubicBezTo>
                <a:pt x="17785" y="6"/>
                <a:pt x="17762" y="6"/>
                <a:pt x="17762" y="30"/>
              </a:cubicBezTo>
              <a:lnTo>
                <a:pt x="15530" y="2401"/>
              </a:lnTo>
              <a:cubicBezTo>
                <a:pt x="15508" y="2425"/>
                <a:pt x="15508" y="2425"/>
                <a:pt x="15508" y="2449"/>
              </a:cubicBezTo>
              <a:lnTo>
                <a:pt x="15372" y="4149"/>
              </a:lnTo>
              <a:lnTo>
                <a:pt x="9578" y="10303"/>
              </a:lnTo>
              <a:cubicBezTo>
                <a:pt x="8789" y="10064"/>
                <a:pt x="7999" y="10566"/>
                <a:pt x="7774" y="11381"/>
              </a:cubicBezTo>
              <a:cubicBezTo>
                <a:pt x="7548" y="12219"/>
                <a:pt x="8022" y="13057"/>
                <a:pt x="8789" y="13296"/>
              </a:cubicBezTo>
              <a:cubicBezTo>
                <a:pt x="9578" y="13536"/>
                <a:pt x="10367" y="13033"/>
                <a:pt x="10592" y="12219"/>
              </a:cubicBezTo>
              <a:cubicBezTo>
                <a:pt x="10660" y="11955"/>
                <a:pt x="10660" y="11668"/>
                <a:pt x="10592" y="11381"/>
              </a:cubicBezTo>
              <a:lnTo>
                <a:pt x="16387" y="5226"/>
              </a:lnTo>
              <a:lnTo>
                <a:pt x="17988" y="5083"/>
              </a:lnTo>
              <a:cubicBezTo>
                <a:pt x="18010" y="5083"/>
                <a:pt x="18033" y="5083"/>
                <a:pt x="18033" y="5059"/>
              </a:cubicBezTo>
              <a:lnTo>
                <a:pt x="20265" y="2688"/>
              </a:lnTo>
              <a:cubicBezTo>
                <a:pt x="20310" y="2664"/>
                <a:pt x="20310" y="2616"/>
                <a:pt x="20287" y="2592"/>
              </a:cubicBezTo>
              <a:close/>
              <a:moveTo>
                <a:pt x="15823" y="7884"/>
              </a:moveTo>
              <a:cubicBezTo>
                <a:pt x="17852" y="11764"/>
                <a:pt x="16545" y="16673"/>
                <a:pt x="12892" y="18852"/>
              </a:cubicBezTo>
              <a:cubicBezTo>
                <a:pt x="9239" y="21007"/>
                <a:pt x="4617" y="19618"/>
                <a:pt x="2566" y="15739"/>
              </a:cubicBezTo>
              <a:cubicBezTo>
                <a:pt x="514" y="11860"/>
                <a:pt x="1844" y="6951"/>
                <a:pt x="5497" y="4771"/>
              </a:cubicBezTo>
              <a:cubicBezTo>
                <a:pt x="7796" y="3406"/>
                <a:pt x="10592" y="3406"/>
                <a:pt x="12892" y="4771"/>
              </a:cubicBezTo>
              <a:lnTo>
                <a:pt x="14042" y="3550"/>
              </a:lnTo>
              <a:cubicBezTo>
                <a:pt x="9735" y="700"/>
                <a:pt x="4076" y="2089"/>
                <a:pt x="1393" y="6663"/>
              </a:cubicBezTo>
              <a:cubicBezTo>
                <a:pt x="-1290" y="11237"/>
                <a:pt x="18" y="17248"/>
                <a:pt x="4324" y="20097"/>
              </a:cubicBezTo>
              <a:cubicBezTo>
                <a:pt x="5790" y="21055"/>
                <a:pt x="7458" y="21582"/>
                <a:pt x="9194" y="21582"/>
              </a:cubicBezTo>
              <a:cubicBezTo>
                <a:pt x="14267" y="21582"/>
                <a:pt x="18371" y="17224"/>
                <a:pt x="18371" y="11860"/>
              </a:cubicBezTo>
              <a:cubicBezTo>
                <a:pt x="18371" y="10040"/>
                <a:pt x="17897" y="8244"/>
                <a:pt x="16973" y="6687"/>
              </a:cubicBezTo>
              <a:lnTo>
                <a:pt x="15823" y="7884"/>
              </a:lnTo>
              <a:close/>
              <a:moveTo>
                <a:pt x="8473" y="7932"/>
              </a:moveTo>
              <a:cubicBezTo>
                <a:pt x="8721" y="7884"/>
                <a:pt x="8946" y="7860"/>
                <a:pt x="9194" y="7860"/>
              </a:cubicBezTo>
              <a:cubicBezTo>
                <a:pt x="9442" y="7860"/>
                <a:pt x="9690" y="7884"/>
                <a:pt x="9916" y="7932"/>
              </a:cubicBezTo>
              <a:lnTo>
                <a:pt x="11178" y="6591"/>
              </a:lnTo>
              <a:cubicBezTo>
                <a:pt x="10547" y="6304"/>
                <a:pt x="9871" y="6184"/>
                <a:pt x="9172" y="6184"/>
              </a:cubicBezTo>
              <a:cubicBezTo>
                <a:pt x="6241" y="6184"/>
                <a:pt x="3851" y="8723"/>
                <a:pt x="3851" y="11836"/>
              </a:cubicBezTo>
              <a:cubicBezTo>
                <a:pt x="3851" y="14949"/>
                <a:pt x="6241" y="17487"/>
                <a:pt x="9172" y="17487"/>
              </a:cubicBezTo>
              <a:cubicBezTo>
                <a:pt x="12103" y="17487"/>
                <a:pt x="14493" y="14949"/>
                <a:pt x="14493" y="11836"/>
              </a:cubicBezTo>
              <a:lnTo>
                <a:pt x="14493" y="11836"/>
              </a:lnTo>
              <a:cubicBezTo>
                <a:pt x="14493" y="11117"/>
                <a:pt x="14358" y="10399"/>
                <a:pt x="14110" y="9704"/>
              </a:cubicBezTo>
              <a:lnTo>
                <a:pt x="12847" y="11045"/>
              </a:lnTo>
              <a:cubicBezTo>
                <a:pt x="13253" y="13201"/>
                <a:pt x="11945" y="15284"/>
                <a:pt x="9916" y="15691"/>
              </a:cubicBezTo>
              <a:cubicBezTo>
                <a:pt x="7887" y="16122"/>
                <a:pt x="5925" y="14733"/>
                <a:pt x="5542" y="12578"/>
              </a:cubicBezTo>
              <a:cubicBezTo>
                <a:pt x="5136" y="10447"/>
                <a:pt x="6444" y="8339"/>
                <a:pt x="8473" y="7932"/>
              </a:cubicBezTo>
              <a:close/>
            </a:path>
          </a:pathLst>
        </a:custGeom>
        <a:solidFill>
          <a:schemeClr val="tx2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</xdr:colOff>
      <xdr:row>4</xdr:row>
      <xdr:rowOff>38100</xdr:rowOff>
    </xdr:from>
    <xdr:to>
      <xdr:col>15</xdr:col>
      <xdr:colOff>0</xdr:colOff>
      <xdr:row>31</xdr:row>
      <xdr:rowOff>53975</xdr:rowOff>
    </xdr:to>
    <xdr:graphicFrame macro="">
      <xdr:nvGraphicFramePr>
        <xdr:cNvPr id="2" name="Monthly Weighted Forecast" descr="Line chart showing monthly and cumulative forecast revenue">
          <a:extLst>
            <a:ext uri="{FF2B5EF4-FFF2-40B4-BE49-F238E27FC236}">
              <a16:creationId xmlns:a16="http://schemas.microsoft.com/office/drawing/2014/main" id="{80BFB67B-E508-4D47-97F7-4D187001B47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203200</xdr:colOff>
      <xdr:row>0</xdr:row>
      <xdr:rowOff>0</xdr:rowOff>
    </xdr:from>
    <xdr:to>
      <xdr:col>1</xdr:col>
      <xdr:colOff>1089025</xdr:colOff>
      <xdr:row>0</xdr:row>
      <xdr:rowOff>856615</xdr:rowOff>
    </xdr:to>
    <xdr:sp macro="" textlink="">
      <xdr:nvSpPr>
        <xdr:cNvPr id="3" name="Round Same Side Corner Rectangle 2">
          <a:extLst>
            <a:ext uri="{FF2B5EF4-FFF2-40B4-BE49-F238E27FC236}">
              <a16:creationId xmlns:a16="http://schemas.microsoft.com/office/drawing/2014/main" id="{59FB41BB-A806-7646-9C33-512BC71B08C6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>
          <a:off x="584200" y="0"/>
          <a:ext cx="885825" cy="856615"/>
        </a:xfrm>
        <a:prstGeom prst="round2Same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330200</xdr:colOff>
      <xdr:row>0</xdr:row>
      <xdr:rowOff>101600</xdr:rowOff>
    </xdr:from>
    <xdr:to>
      <xdr:col>1</xdr:col>
      <xdr:colOff>977900</xdr:colOff>
      <xdr:row>0</xdr:row>
      <xdr:rowOff>749890</xdr:rowOff>
    </xdr:to>
    <xdr:sp macro="" textlink="">
      <xdr:nvSpPr>
        <xdr:cNvPr id="8" name="Shape" descr="target icon">
          <a:extLst>
            <a:ext uri="{FF2B5EF4-FFF2-40B4-BE49-F238E27FC236}">
              <a16:creationId xmlns:a16="http://schemas.microsoft.com/office/drawing/2014/main" id="{A739775B-4152-2048-965F-0488ECAE5CFC}"/>
            </a:ext>
          </a:extLst>
        </xdr:cNvPr>
        <xdr:cNvSpPr/>
      </xdr:nvSpPr>
      <xdr:spPr>
        <a:xfrm>
          <a:off x="711200" y="101600"/>
          <a:ext cx="647700" cy="648290"/>
        </a:xfrm>
        <a:custGeom>
          <a:avLst/>
          <a:gdLst/>
          <a:ahLst/>
          <a:cxnLst>
            <a:cxn ang="0">
              <a:pos x="wd2" y="hd2"/>
            </a:cxn>
            <a:cxn ang="5400000">
              <a:pos x="wd2" y="hd2"/>
            </a:cxn>
            <a:cxn ang="10800000">
              <a:pos x="wd2" y="hd2"/>
            </a:cxn>
            <a:cxn ang="16200000">
              <a:pos x="wd2" y="hd2"/>
            </a:cxn>
          </a:cxnLst>
          <a:rect l="0" t="0" r="r" b="b"/>
          <a:pathLst>
            <a:path w="20302" h="21582" extrusionOk="0">
              <a:moveTo>
                <a:pt x="20287" y="2592"/>
              </a:moveTo>
              <a:cubicBezTo>
                <a:pt x="20265" y="2568"/>
                <a:pt x="20265" y="2568"/>
                <a:pt x="20242" y="2568"/>
              </a:cubicBezTo>
              <a:lnTo>
                <a:pt x="18754" y="2472"/>
              </a:lnTo>
              <a:cubicBezTo>
                <a:pt x="18348" y="2449"/>
                <a:pt x="18010" y="2089"/>
                <a:pt x="17988" y="1658"/>
              </a:cubicBezTo>
              <a:lnTo>
                <a:pt x="17897" y="78"/>
              </a:lnTo>
              <a:cubicBezTo>
                <a:pt x="17897" y="30"/>
                <a:pt x="17852" y="-18"/>
                <a:pt x="17807" y="6"/>
              </a:cubicBezTo>
              <a:cubicBezTo>
                <a:pt x="17785" y="6"/>
                <a:pt x="17762" y="6"/>
                <a:pt x="17762" y="30"/>
              </a:cubicBezTo>
              <a:lnTo>
                <a:pt x="15530" y="2401"/>
              </a:lnTo>
              <a:cubicBezTo>
                <a:pt x="15508" y="2425"/>
                <a:pt x="15508" y="2425"/>
                <a:pt x="15508" y="2449"/>
              </a:cubicBezTo>
              <a:lnTo>
                <a:pt x="15372" y="4149"/>
              </a:lnTo>
              <a:lnTo>
                <a:pt x="9578" y="10303"/>
              </a:lnTo>
              <a:cubicBezTo>
                <a:pt x="8789" y="10064"/>
                <a:pt x="7999" y="10566"/>
                <a:pt x="7774" y="11381"/>
              </a:cubicBezTo>
              <a:cubicBezTo>
                <a:pt x="7548" y="12219"/>
                <a:pt x="8022" y="13057"/>
                <a:pt x="8789" y="13296"/>
              </a:cubicBezTo>
              <a:cubicBezTo>
                <a:pt x="9578" y="13536"/>
                <a:pt x="10367" y="13033"/>
                <a:pt x="10592" y="12219"/>
              </a:cubicBezTo>
              <a:cubicBezTo>
                <a:pt x="10660" y="11955"/>
                <a:pt x="10660" y="11668"/>
                <a:pt x="10592" y="11381"/>
              </a:cubicBezTo>
              <a:lnTo>
                <a:pt x="16387" y="5226"/>
              </a:lnTo>
              <a:lnTo>
                <a:pt x="17988" y="5083"/>
              </a:lnTo>
              <a:cubicBezTo>
                <a:pt x="18010" y="5083"/>
                <a:pt x="18033" y="5083"/>
                <a:pt x="18033" y="5059"/>
              </a:cubicBezTo>
              <a:lnTo>
                <a:pt x="20265" y="2688"/>
              </a:lnTo>
              <a:cubicBezTo>
                <a:pt x="20310" y="2664"/>
                <a:pt x="20310" y="2616"/>
                <a:pt x="20287" y="2592"/>
              </a:cubicBezTo>
              <a:close/>
              <a:moveTo>
                <a:pt x="15823" y="7884"/>
              </a:moveTo>
              <a:cubicBezTo>
                <a:pt x="17852" y="11764"/>
                <a:pt x="16545" y="16673"/>
                <a:pt x="12892" y="18852"/>
              </a:cubicBezTo>
              <a:cubicBezTo>
                <a:pt x="9239" y="21007"/>
                <a:pt x="4617" y="19618"/>
                <a:pt x="2566" y="15739"/>
              </a:cubicBezTo>
              <a:cubicBezTo>
                <a:pt x="514" y="11860"/>
                <a:pt x="1844" y="6951"/>
                <a:pt x="5497" y="4771"/>
              </a:cubicBezTo>
              <a:cubicBezTo>
                <a:pt x="7796" y="3406"/>
                <a:pt x="10592" y="3406"/>
                <a:pt x="12892" y="4771"/>
              </a:cubicBezTo>
              <a:lnTo>
                <a:pt x="14042" y="3550"/>
              </a:lnTo>
              <a:cubicBezTo>
                <a:pt x="9735" y="700"/>
                <a:pt x="4076" y="2089"/>
                <a:pt x="1393" y="6663"/>
              </a:cubicBezTo>
              <a:cubicBezTo>
                <a:pt x="-1290" y="11237"/>
                <a:pt x="18" y="17248"/>
                <a:pt x="4324" y="20097"/>
              </a:cubicBezTo>
              <a:cubicBezTo>
                <a:pt x="5790" y="21055"/>
                <a:pt x="7458" y="21582"/>
                <a:pt x="9194" y="21582"/>
              </a:cubicBezTo>
              <a:cubicBezTo>
                <a:pt x="14267" y="21582"/>
                <a:pt x="18371" y="17224"/>
                <a:pt x="18371" y="11860"/>
              </a:cubicBezTo>
              <a:cubicBezTo>
                <a:pt x="18371" y="10040"/>
                <a:pt x="17897" y="8244"/>
                <a:pt x="16973" y="6687"/>
              </a:cubicBezTo>
              <a:lnTo>
                <a:pt x="15823" y="7884"/>
              </a:lnTo>
              <a:close/>
              <a:moveTo>
                <a:pt x="8473" y="7932"/>
              </a:moveTo>
              <a:cubicBezTo>
                <a:pt x="8721" y="7884"/>
                <a:pt x="8946" y="7860"/>
                <a:pt x="9194" y="7860"/>
              </a:cubicBezTo>
              <a:cubicBezTo>
                <a:pt x="9442" y="7860"/>
                <a:pt x="9690" y="7884"/>
                <a:pt x="9916" y="7932"/>
              </a:cubicBezTo>
              <a:lnTo>
                <a:pt x="11178" y="6591"/>
              </a:lnTo>
              <a:cubicBezTo>
                <a:pt x="10547" y="6304"/>
                <a:pt x="9871" y="6184"/>
                <a:pt x="9172" y="6184"/>
              </a:cubicBezTo>
              <a:cubicBezTo>
                <a:pt x="6241" y="6184"/>
                <a:pt x="3851" y="8723"/>
                <a:pt x="3851" y="11836"/>
              </a:cubicBezTo>
              <a:cubicBezTo>
                <a:pt x="3851" y="14949"/>
                <a:pt x="6241" y="17487"/>
                <a:pt x="9172" y="17487"/>
              </a:cubicBezTo>
              <a:cubicBezTo>
                <a:pt x="12103" y="17487"/>
                <a:pt x="14493" y="14949"/>
                <a:pt x="14493" y="11836"/>
              </a:cubicBezTo>
              <a:lnTo>
                <a:pt x="14493" y="11836"/>
              </a:lnTo>
              <a:cubicBezTo>
                <a:pt x="14493" y="11117"/>
                <a:pt x="14358" y="10399"/>
                <a:pt x="14110" y="9704"/>
              </a:cubicBezTo>
              <a:lnTo>
                <a:pt x="12847" y="11045"/>
              </a:lnTo>
              <a:cubicBezTo>
                <a:pt x="13253" y="13201"/>
                <a:pt x="11945" y="15284"/>
                <a:pt x="9916" y="15691"/>
              </a:cubicBezTo>
              <a:cubicBezTo>
                <a:pt x="7887" y="16122"/>
                <a:pt x="5925" y="14733"/>
                <a:pt x="5542" y="12578"/>
              </a:cubicBezTo>
              <a:cubicBezTo>
                <a:pt x="5136" y="10447"/>
                <a:pt x="6444" y="8339"/>
                <a:pt x="8473" y="7932"/>
              </a:cubicBezTo>
              <a:close/>
            </a:path>
          </a:pathLst>
        </a:custGeom>
        <a:solidFill>
          <a:schemeClr val="tx2"/>
        </a:solidFill>
        <a:ln w="12700">
          <a:miter lim="400000"/>
        </a:ln>
      </xdr:spPr>
      <xdr:txBody>
        <a:bodyPr wrap="square" lIns="38100" tIns="38100" rIns="38100" bIns="38100" anchor="ctr"/>
        <a:lstStyle>
          <a:defPPr marL="0" marR="0" indent="0" algn="l" defTabSz="914400" rtl="0" fontAlgn="auto" latinLnBrk="1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18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</a:defRPr>
          </a:defPPr>
          <a:lvl1pPr marL="0" marR="0" indent="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1pPr>
          <a:lvl2pPr marL="0" marR="0" indent="3429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2pPr>
          <a:lvl3pPr marL="0" marR="0" indent="6858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3pPr>
          <a:lvl4pPr marL="0" marR="0" indent="10287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4pPr>
          <a:lvl5pPr marL="0" marR="0" indent="13716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5pPr>
          <a:lvl6pPr marL="0" marR="0" indent="17145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6pPr>
          <a:lvl7pPr marL="0" marR="0" indent="20574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7pPr>
          <a:lvl8pPr marL="0" marR="0" indent="24003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8pPr>
          <a:lvl9pPr marL="0" marR="0" indent="2743200" algn="ctr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kumimoji="0" sz="32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Gill Sans"/>
            </a:defRPr>
          </a:lvl9pPr>
        </a:lstStyle>
        <a:p>
          <a:pPr>
            <a:defRPr sz="3000">
              <a:solidFill>
                <a:srgbClr val="FFFFFF"/>
              </a:solidFill>
              <a:effectLst>
                <a:outerShdw blurRad="38100" dist="12700" dir="5400000" rotWithShape="0">
                  <a:srgbClr val="000000">
                    <a:alpha val="50000"/>
                  </a:srgbClr>
                </a:outerShdw>
              </a:effectLst>
            </a:defRPr>
          </a:pPr>
          <a:endParaRPr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eadData" displayName="LeadData" ref="B6:J25" totalsRowCount="1" headerRowDxfId="49" dataDxfId="48" totalsRowDxfId="47">
  <autoFilter ref="B6:J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000-000001000000}" name="Lead Name" totalsRowLabel="Total" dataDxfId="46" totalsRowDxfId="8"/>
    <tableColumn id="2" xr3:uid="{00000000-0010-0000-0000-000002000000}" name="Lead Contact" dataDxfId="45" totalsRowDxfId="7"/>
    <tableColumn id="3" xr3:uid="{00000000-0010-0000-0000-000003000000}" name="Lead _x000a_Source" dataDxfId="44" totalsRowDxfId="6"/>
    <tableColumn id="4" xr3:uid="{00000000-0010-0000-0000-000004000000}" name="Lead _x000a_Region" dataDxfId="43" totalsRowDxfId="5"/>
    <tableColumn id="5" xr3:uid="{00000000-0010-0000-0000-000005000000}" name="Lead _x000a_Type" dataDxfId="42" totalsRowDxfId="4"/>
    <tableColumn id="6" xr3:uid="{00000000-0010-0000-0000-000006000000}" name="Potential Opportunity" totalsRowFunction="sum" dataDxfId="41" totalsRowDxfId="3" dataCellStyle="Currency [0]"/>
    <tableColumn id="7" xr3:uid="{00000000-0010-0000-0000-000007000000}" name="Chance _x000a_of Sale" dataDxfId="40" totalsRowDxfId="2" dataCellStyle="Percent"/>
    <tableColumn id="8" xr3:uid="{00000000-0010-0000-0000-000008000000}" name="Forecast _x000a_Close" dataDxfId="39" totalsRowDxfId="1" dataCellStyle="Forecast Close"/>
    <tableColumn id="9" xr3:uid="{00000000-0010-0000-0000-000009000000}" name="Weighted _x000a_Forecast" totalsRowFunction="sum" dataDxfId="38" totalsRowDxfId="0" dataCellStyle="Currency [0]">
      <calculatedColumnFormula>IFERROR(IF(LeadData[Chance 
of Sale]&lt;&gt;"",LeadData[Chance 
of Sale]*LeadData[Potential Opportunity],""),"")</calculatedColumnFormula>
    </tableColumn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Summary="Enter Lead Name, Contact, Source, Type, Potential Opportunity, Chance of Sale, Forecast Closing month, and Weighted Forecast. Weighted Forecast is automatically calculated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orecastedSales" displayName="ForecastedSales" ref="B6:N14" totalsRowCount="1" headerRowDxfId="37" dataDxfId="36" totalsRowDxfId="35">
  <autoFilter ref="B6:N13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0000000-0010-0000-0100-000001000000}" name="Lead name" totalsRowLabel="Total" dataDxfId="34" totalsRowDxfId="33">
      <calculatedColumnFormula>IFERROR(IF(AND(LeadData[Lead Name] &lt;&gt; "", ROW(ForecastedSales[Lead name])&lt;&gt;LastEntry),LeadData[Lead Name], ""),"")</calculatedColumnFormula>
    </tableColumn>
    <tableColumn id="2" xr3:uid="{00000000-0010-0000-0100-000002000000}" name="January _x000a_Forecast" totalsRowFunction="sum" dataDxfId="32" totalsRowDxfId="31" dataCellStyle="Currency">
      <calculatedColumnFormula>IFERROR(IF(LeadData[Forecast 
Close] &lt;&gt;"",IF(LeadData[Forecast 
Close]= "January",LeadData[Weighted 
Forecast],0),""),"")</calculatedColumnFormula>
    </tableColumn>
    <tableColumn id="3" xr3:uid="{00000000-0010-0000-0100-000003000000}" name="February _x000a_Forecast" totalsRowFunction="sum" dataDxfId="30" totalsRowDxfId="29" dataCellStyle="Currency">
      <calculatedColumnFormula>IFERROR(IF(LeadData[Forecast 
Close] &lt;&gt;"",IF(LeadData[Forecast 
Close] = "February",LeadData[Weighted 
Forecast],0),""),"")</calculatedColumnFormula>
    </tableColumn>
    <tableColumn id="4" xr3:uid="{00000000-0010-0000-0100-000004000000}" name="March _x000a_Forecast" totalsRowFunction="sum" dataDxfId="28" totalsRowDxfId="27" dataCellStyle="Currency">
      <calculatedColumnFormula>IFERROR(IF(LeadData[Forecast 
Close] &lt;&gt;"",IF(LeadData[Forecast 
Close] = "March",LeadData[Weighted 
Forecast],0),""),"")</calculatedColumnFormula>
    </tableColumn>
    <tableColumn id="5" xr3:uid="{00000000-0010-0000-0100-000005000000}" name="April _x000a_Forecast" totalsRowFunction="sum" dataDxfId="26" totalsRowDxfId="25" dataCellStyle="Right Border">
      <calculatedColumnFormula>IFERROR(IF(LeadData[Forecast 
Close] &lt;&gt;"",IF(LeadData[Forecast 
Close] = "April",LeadData[Weighted 
Forecast],0),""),"")</calculatedColumnFormula>
    </tableColumn>
    <tableColumn id="6" xr3:uid="{00000000-0010-0000-0100-000006000000}" name="May _x000a_Forecast" totalsRowFunction="sum" dataDxfId="24" totalsRowDxfId="23" dataCellStyle="Currency">
      <calculatedColumnFormula>IFERROR(IF(LeadData[Forecast 
Close] &lt;&gt;"",IF(LeadData[Forecast 
Close] = "May",LeadData[Weighted 
Forecast],0),""),"")</calculatedColumnFormula>
    </tableColumn>
    <tableColumn id="7" xr3:uid="{00000000-0010-0000-0100-000007000000}" name="June _x000a_Forecast" totalsRowFunction="sum" dataDxfId="22" totalsRowDxfId="21" dataCellStyle="Currency">
      <calculatedColumnFormula>IFERROR(IF(LeadData[Forecast 
Close] &lt;&gt;"",IF(LeadData[Forecast 
Close] = "June",LeadData[Weighted 
Forecast],0),""),"")</calculatedColumnFormula>
    </tableColumn>
    <tableColumn id="8" xr3:uid="{00000000-0010-0000-0100-000008000000}" name="July Forecast" totalsRowFunction="sum" dataDxfId="20" totalsRowDxfId="19" dataCellStyle="Currency">
      <calculatedColumnFormula>IFERROR(IF(LeadData[Forecast 
Close] &lt;&gt;"",IF(LeadData[Forecast 
Close] = "July",LeadData[Weighted 
Forecast],0),""),"")</calculatedColumnFormula>
    </tableColumn>
    <tableColumn id="9" xr3:uid="{00000000-0010-0000-0100-000009000000}" name="August _x000a_Forecast" totalsRowFunction="sum" dataDxfId="18" totalsRowDxfId="17" dataCellStyle="Right Border">
      <calculatedColumnFormula>IFERROR(IF(LeadData[Forecast 
Close] &lt;&gt;"",IF(LeadData[Forecast 
Close] = "August",LeadData[Weighted 
Forecast],0),""),"")</calculatedColumnFormula>
    </tableColumn>
    <tableColumn id="10" xr3:uid="{00000000-0010-0000-0100-00000A000000}" name="September _x000a_Forecast" totalsRowFunction="sum" dataDxfId="16" totalsRowDxfId="15" dataCellStyle="Currency">
      <calculatedColumnFormula>IFERROR(IF(LeadData[Forecast 
Close] &lt;&gt;"",IF(LeadData[Forecast 
Close] = "September",LeadData[Weighted 
Forecast],0),""),"")</calculatedColumnFormula>
    </tableColumn>
    <tableColumn id="11" xr3:uid="{00000000-0010-0000-0100-00000B000000}" name="October _x000a_Forecast" totalsRowFunction="sum" dataDxfId="14" totalsRowDxfId="13" dataCellStyle="Currency">
      <calculatedColumnFormula>IFERROR(IF(LeadData[Forecast 
Close] &lt;&gt;"",IF(LeadData[Forecast 
Close] = "October",LeadData[Weighted 
Forecast],0),""),"")</calculatedColumnFormula>
    </tableColumn>
    <tableColumn id="12" xr3:uid="{00000000-0010-0000-0100-00000C000000}" name="November _x000a_Forecast" totalsRowFunction="sum" dataDxfId="12" totalsRowDxfId="11" dataCellStyle="Currency">
      <calculatedColumnFormula>IFERROR(IF(LeadData[Forecast 
Close] &lt;&gt;"",IF(LeadData[Forecast 
Close] = "November",LeadData[Weighted 
Forecast],0),""),"")</calculatedColumnFormula>
    </tableColumn>
    <tableColumn id="13" xr3:uid="{00000000-0010-0000-0100-00000D000000}" name="December _x000a_Forecast" totalsRowFunction="sum" dataDxfId="10" totalsRowDxfId="9" dataCellStyle="Currency">
      <calculatedColumnFormula>IFERROR(IF(LeadData[Forecast 
Close] &lt;&gt;"",IF(LeadData[Forecast 
Close] = "December",LeadData[Weighted 
Forecast],0),""),"")</calculatedColumnFormula>
    </tableColumn>
  </tableColumns>
  <tableStyleInfo name="TableStyleLight4" showFirstColumn="1" showLastColumn="0" showRowStripes="1" showColumnStripes="0"/>
  <extLst>
    <ext xmlns:x14="http://schemas.microsoft.com/office/spreadsheetml/2009/9/main" uri="{504A1905-F514-4f6f-8877-14C23A59335A}">
      <x14:table altTextSummary="Lead Name, Forecast for each month such as January Forecast, February Forecast, etc. are automatically updated in this Forecasted Sales table using entries from Lead Data worksheet"/>
    </ext>
  </extLst>
</table>
</file>

<file path=xl/theme/theme1.xml><?xml version="1.0" encoding="utf-8"?>
<a:theme xmlns:a="http://schemas.openxmlformats.org/drawingml/2006/main" name="Theme1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3"/>
    <pageSetUpPr autoPageBreaks="0" fitToPage="1"/>
  </sheetPr>
  <dimension ref="B1:J26"/>
  <sheetViews>
    <sheetView showGridLines="0" tabSelected="1" topLeftCell="A19" zoomScale="80" zoomScaleNormal="80" workbookViewId="0">
      <selection activeCell="B24" sqref="B24"/>
    </sheetView>
  </sheetViews>
  <sheetFormatPr defaultColWidth="8.77734375" defaultRowHeight="30" customHeight="1" x14ac:dyDescent="0.3"/>
  <cols>
    <col min="1" max="1" width="5" customWidth="1"/>
    <col min="2" max="2" width="29.77734375" customWidth="1"/>
    <col min="3" max="3" width="22" customWidth="1"/>
    <col min="4" max="4" width="15" customWidth="1"/>
    <col min="5" max="5" width="17.44140625" customWidth="1"/>
    <col min="6" max="6" width="12.33203125" customWidth="1"/>
    <col min="7" max="7" width="21.21875" customWidth="1"/>
    <col min="8" max="8" width="16.6640625" customWidth="1"/>
    <col min="9" max="9" width="15.77734375" customWidth="1"/>
    <col min="10" max="10" width="20.77734375" customWidth="1"/>
    <col min="11" max="11" width="2.6640625" customWidth="1"/>
  </cols>
  <sheetData>
    <row r="1" spans="2:10" ht="100.15" customHeight="1" x14ac:dyDescent="0.3">
      <c r="B1" s="42" t="s">
        <v>42</v>
      </c>
      <c r="C1" s="42"/>
      <c r="D1" s="42"/>
      <c r="E1" s="42"/>
      <c r="F1" s="42"/>
      <c r="G1" s="42"/>
    </row>
    <row r="2" spans="2:10" ht="15" customHeight="1" x14ac:dyDescent="0.3"/>
    <row r="3" spans="2:10" ht="40.15" customHeight="1" thickBot="1" x14ac:dyDescent="0.35">
      <c r="B3" s="43" t="s">
        <v>0</v>
      </c>
      <c r="C3" s="43"/>
      <c r="D3" s="1"/>
      <c r="E3" s="1"/>
      <c r="F3" s="1"/>
      <c r="G3" s="1"/>
      <c r="H3" s="1"/>
      <c r="I3" s="1"/>
      <c r="J3" s="1"/>
    </row>
    <row r="4" spans="2:10" ht="30" customHeight="1" thickTop="1" x14ac:dyDescent="0.3">
      <c r="B4" s="3">
        <f ca="1">TODAY()</f>
        <v>43664</v>
      </c>
      <c r="E4" s="34"/>
      <c r="F4" s="34"/>
      <c r="G4" s="34"/>
      <c r="H4" s="34"/>
      <c r="I4" s="34"/>
      <c r="J4" s="18"/>
    </row>
    <row r="5" spans="2:10" ht="30" customHeight="1" x14ac:dyDescent="0.3">
      <c r="B5" s="32" t="s">
        <v>36</v>
      </c>
      <c r="C5" s="32"/>
      <c r="D5" s="32"/>
      <c r="E5" s="32"/>
      <c r="F5" s="32"/>
      <c r="G5" s="32"/>
      <c r="H5" s="32"/>
      <c r="I5" s="32"/>
      <c r="J5" s="4" t="s">
        <v>32</v>
      </c>
    </row>
    <row r="6" spans="2:10" s="6" customFormat="1" ht="30" customHeight="1" x14ac:dyDescent="0.3">
      <c r="B6" s="26" t="s">
        <v>34</v>
      </c>
      <c r="C6" s="26" t="s">
        <v>35</v>
      </c>
      <c r="D6" s="30" t="s">
        <v>11</v>
      </c>
      <c r="E6" s="30" t="s">
        <v>12</v>
      </c>
      <c r="F6" s="30" t="s">
        <v>13</v>
      </c>
      <c r="G6" s="27" t="s">
        <v>14</v>
      </c>
      <c r="H6" s="31" t="s">
        <v>15</v>
      </c>
      <c r="I6" s="31" t="s">
        <v>16</v>
      </c>
      <c r="J6" s="31" t="s">
        <v>17</v>
      </c>
    </row>
    <row r="7" spans="2:10" s="5" customFormat="1" ht="30" customHeight="1" x14ac:dyDescent="0.3">
      <c r="B7" s="7" t="s">
        <v>37</v>
      </c>
      <c r="C7" s="7"/>
      <c r="D7" s="7" t="s">
        <v>40</v>
      </c>
      <c r="E7" s="7" t="s">
        <v>38</v>
      </c>
      <c r="F7" s="7" t="s">
        <v>1</v>
      </c>
      <c r="G7" s="8">
        <v>300000</v>
      </c>
      <c r="H7" s="9">
        <v>0.9</v>
      </c>
      <c r="I7" s="10" t="s">
        <v>2</v>
      </c>
      <c r="J7" s="8">
        <f>IFERROR(IF(LeadData[Chance 
of Sale]&lt;&gt;"",LeadData[Chance 
of Sale]*LeadData[Potential Opportunity],""),"")</f>
        <v>270000</v>
      </c>
    </row>
    <row r="8" spans="2:10" s="5" customFormat="1" ht="30" customHeight="1" x14ac:dyDescent="0.3">
      <c r="B8" s="7" t="s">
        <v>3</v>
      </c>
      <c r="C8" s="7"/>
      <c r="D8" s="7" t="s">
        <v>41</v>
      </c>
      <c r="E8" s="7" t="s">
        <v>39</v>
      </c>
      <c r="F8" s="7" t="s">
        <v>1</v>
      </c>
      <c r="G8" s="8">
        <v>200000</v>
      </c>
      <c r="H8" s="9">
        <v>0.1</v>
      </c>
      <c r="I8" s="10" t="s">
        <v>4</v>
      </c>
      <c r="J8" s="8">
        <f>IFERROR(IF(LeadData[Chance 
of Sale]&lt;&gt;"",LeadData[Chance 
of Sale]*LeadData[Potential Opportunity],""),"")</f>
        <v>20000</v>
      </c>
    </row>
    <row r="9" spans="2:10" s="5" customFormat="1" ht="30" customHeight="1" x14ac:dyDescent="0.3">
      <c r="B9" s="7" t="s">
        <v>5</v>
      </c>
      <c r="C9" s="7"/>
      <c r="D9" s="7" t="s">
        <v>41</v>
      </c>
      <c r="E9" s="7" t="s">
        <v>38</v>
      </c>
      <c r="F9" s="7" t="s">
        <v>6</v>
      </c>
      <c r="G9" s="8">
        <v>100000</v>
      </c>
      <c r="H9" s="9">
        <v>0.2</v>
      </c>
      <c r="I9" s="10" t="s">
        <v>7</v>
      </c>
      <c r="J9" s="8">
        <f>IFERROR(IF(LeadData[Chance 
of Sale]&lt;&gt;"",LeadData[Chance 
of Sale]*LeadData[Potential Opportunity],""),"")</f>
        <v>20000</v>
      </c>
    </row>
    <row r="10" spans="2:10" s="11" customFormat="1" ht="30" customHeight="1" x14ac:dyDescent="0.3">
      <c r="B10" s="37"/>
      <c r="C10" s="37"/>
      <c r="D10" s="37"/>
      <c r="E10" s="37"/>
      <c r="F10" s="37"/>
      <c r="G10" s="38"/>
      <c r="H10" s="39"/>
      <c r="I10" s="40"/>
      <c r="J10" s="41" t="str">
        <f>IFERROR(IF(LeadData[Chance 
of Sale]&lt;&gt;"",LeadData[Chance 
of Sale]*LeadData[Potential Opportunity],""),"")</f>
        <v/>
      </c>
    </row>
    <row r="11" spans="2:10" ht="30" customHeight="1" x14ac:dyDescent="0.3">
      <c r="B11" s="37"/>
      <c r="C11" s="37"/>
      <c r="D11" s="37"/>
      <c r="E11" s="37"/>
      <c r="F11" s="37"/>
      <c r="G11" s="38"/>
      <c r="H11" s="39"/>
      <c r="I11" s="40"/>
      <c r="J11" s="41" t="str">
        <f>IFERROR(IF(LeadData[Chance 
of Sale]&lt;&gt;"",LeadData[Chance 
of Sale]*LeadData[Potential Opportunity],""),"")</f>
        <v/>
      </c>
    </row>
    <row r="12" spans="2:10" ht="30" customHeight="1" x14ac:dyDescent="0.3">
      <c r="B12" s="37"/>
      <c r="C12" s="37"/>
      <c r="D12" s="37"/>
      <c r="E12" s="37"/>
      <c r="F12" s="37"/>
      <c r="G12" s="38"/>
      <c r="H12" s="39"/>
      <c r="I12" s="40"/>
      <c r="J12" s="41" t="str">
        <f>IFERROR(IF(LeadData[Chance 
of Sale]&lt;&gt;"",LeadData[Chance 
of Sale]*LeadData[Potential Opportunity],""),"")</f>
        <v/>
      </c>
    </row>
    <row r="13" spans="2:10" ht="30" customHeight="1" x14ac:dyDescent="0.3">
      <c r="B13" s="37"/>
      <c r="C13" s="37"/>
      <c r="D13" s="37"/>
      <c r="E13" s="37"/>
      <c r="F13" s="37"/>
      <c r="G13" s="38"/>
      <c r="H13" s="39"/>
      <c r="I13" s="40"/>
      <c r="J13" s="41" t="str">
        <f>IFERROR(IF(LeadData[Chance 
of Sale]&lt;&gt;"",LeadData[Chance 
of Sale]*LeadData[Potential Opportunity],""),"")</f>
        <v/>
      </c>
    </row>
    <row r="14" spans="2:10" ht="30" customHeight="1" x14ac:dyDescent="0.3">
      <c r="B14" s="37"/>
      <c r="C14" s="37"/>
      <c r="D14" s="37"/>
      <c r="E14" s="37"/>
      <c r="F14" s="37"/>
      <c r="G14" s="38"/>
      <c r="H14" s="39"/>
      <c r="I14" s="40"/>
      <c r="J14" s="41" t="str">
        <f>IFERROR(IF(LeadData[Chance 
of Sale]&lt;&gt;"",LeadData[Chance 
of Sale]*LeadData[Potential Opportunity],""),"")</f>
        <v/>
      </c>
    </row>
    <row r="15" spans="2:10" ht="30" customHeight="1" x14ac:dyDescent="0.3">
      <c r="B15" s="37"/>
      <c r="C15" s="37"/>
      <c r="D15" s="37"/>
      <c r="E15" s="37"/>
      <c r="F15" s="37"/>
      <c r="G15" s="38"/>
      <c r="H15" s="39"/>
      <c r="I15" s="40"/>
      <c r="J15" s="41" t="str">
        <f>IFERROR(IF(LeadData[Chance 
of Sale]&lt;&gt;"",LeadData[Chance 
of Sale]*LeadData[Potential Opportunity],""),"")</f>
        <v/>
      </c>
    </row>
    <row r="16" spans="2:10" ht="30" customHeight="1" x14ac:dyDescent="0.3">
      <c r="B16" s="37"/>
      <c r="C16" s="37"/>
      <c r="D16" s="37"/>
      <c r="E16" s="37"/>
      <c r="F16" s="37"/>
      <c r="G16" s="38"/>
      <c r="H16" s="39"/>
      <c r="I16" s="40"/>
      <c r="J16" s="41" t="str">
        <f>IFERROR(IF(LeadData[Chance 
of Sale]&lt;&gt;"",LeadData[Chance 
of Sale]*LeadData[Potential Opportunity],""),"")</f>
        <v/>
      </c>
    </row>
    <row r="17" spans="2:10" ht="30" customHeight="1" x14ac:dyDescent="0.3">
      <c r="B17" s="37"/>
      <c r="C17" s="37"/>
      <c r="D17" s="37"/>
      <c r="E17" s="37"/>
      <c r="F17" s="37"/>
      <c r="G17" s="38"/>
      <c r="H17" s="39"/>
      <c r="I17" s="40"/>
      <c r="J17" s="41" t="str">
        <f>IFERROR(IF(LeadData[Chance 
of Sale]&lt;&gt;"",LeadData[Chance 
of Sale]*LeadData[Potential Opportunity],""),"")</f>
        <v/>
      </c>
    </row>
    <row r="18" spans="2:10" ht="30" customHeight="1" x14ac:dyDescent="0.3">
      <c r="B18" s="37"/>
      <c r="C18" s="37"/>
      <c r="D18" s="37"/>
      <c r="E18" s="37"/>
      <c r="F18" s="37"/>
      <c r="G18" s="38"/>
      <c r="H18" s="39"/>
      <c r="I18" s="40"/>
      <c r="J18" s="41" t="str">
        <f>IFERROR(IF(LeadData[Chance 
of Sale]&lt;&gt;"",LeadData[Chance 
of Sale]*LeadData[Potential Opportunity],""),"")</f>
        <v/>
      </c>
    </row>
    <row r="19" spans="2:10" ht="30" customHeight="1" x14ac:dyDescent="0.3">
      <c r="B19" s="37"/>
      <c r="C19" s="37"/>
      <c r="D19" s="37"/>
      <c r="E19" s="37"/>
      <c r="F19" s="37"/>
      <c r="G19" s="38"/>
      <c r="H19" s="39"/>
      <c r="I19" s="40"/>
      <c r="J19" s="41" t="str">
        <f>IFERROR(IF(LeadData[Chance 
of Sale]&lt;&gt;"",LeadData[Chance 
of Sale]*LeadData[Potential Opportunity],""),"")</f>
        <v/>
      </c>
    </row>
    <row r="20" spans="2:10" ht="30" customHeight="1" x14ac:dyDescent="0.3">
      <c r="B20" s="37"/>
      <c r="C20" s="37"/>
      <c r="D20" s="37"/>
      <c r="E20" s="37"/>
      <c r="F20" s="37"/>
      <c r="G20" s="38"/>
      <c r="H20" s="39"/>
      <c r="I20" s="40"/>
      <c r="J20" s="41" t="str">
        <f>IFERROR(IF(LeadData[Chance 
of Sale]&lt;&gt;"",LeadData[Chance 
of Sale]*LeadData[Potential Opportunity],""),"")</f>
        <v/>
      </c>
    </row>
    <row r="21" spans="2:10" ht="30" customHeight="1" x14ac:dyDescent="0.3">
      <c r="B21" s="37"/>
      <c r="C21" s="37"/>
      <c r="D21" s="37"/>
      <c r="E21" s="37"/>
      <c r="F21" s="37"/>
      <c r="G21" s="38"/>
      <c r="H21" s="39"/>
      <c r="I21" s="40"/>
      <c r="J21" s="41" t="str">
        <f>IFERROR(IF(LeadData[Chance 
of Sale]&lt;&gt;"",LeadData[Chance 
of Sale]*LeadData[Potential Opportunity],""),"")</f>
        <v/>
      </c>
    </row>
    <row r="22" spans="2:10" ht="30" customHeight="1" x14ac:dyDescent="0.3">
      <c r="B22" s="37"/>
      <c r="C22" s="37"/>
      <c r="D22" s="37"/>
      <c r="E22" s="37"/>
      <c r="F22" s="37"/>
      <c r="G22" s="38"/>
      <c r="H22" s="39"/>
      <c r="I22" s="40"/>
      <c r="J22" s="41" t="str">
        <f>IFERROR(IF(LeadData[Chance 
of Sale]&lt;&gt;"",LeadData[Chance 
of Sale]*LeadData[Potential Opportunity],""),"")</f>
        <v/>
      </c>
    </row>
    <row r="23" spans="2:10" ht="30" customHeight="1" x14ac:dyDescent="0.3">
      <c r="B23" s="37"/>
      <c r="C23" s="37"/>
      <c r="D23" s="37"/>
      <c r="E23" s="37"/>
      <c r="F23" s="37"/>
      <c r="G23" s="38"/>
      <c r="H23" s="39"/>
      <c r="I23" s="40"/>
      <c r="J23" s="41" t="str">
        <f>IFERROR(IF(LeadData[Chance 
of Sale]&lt;&gt;"",LeadData[Chance 
of Sale]*LeadData[Potential Opportunity],""),"")</f>
        <v/>
      </c>
    </row>
    <row r="24" spans="2:10" ht="30" customHeight="1" x14ac:dyDescent="0.3">
      <c r="B24" s="37"/>
      <c r="C24" s="37"/>
      <c r="D24" s="37"/>
      <c r="E24" s="37"/>
      <c r="F24" s="37"/>
      <c r="G24" s="38"/>
      <c r="H24" s="39"/>
      <c r="I24" s="40"/>
      <c r="J24" s="41" t="str">
        <f>IFERROR(IF(LeadData[Chance 
of Sale]&lt;&gt;"",LeadData[Chance 
of Sale]*LeadData[Potential Opportunity],""),"")</f>
        <v/>
      </c>
    </row>
    <row r="25" spans="2:10" ht="30" customHeight="1" thickBot="1" x14ac:dyDescent="0.35">
      <c r="B25" s="16" t="s">
        <v>8</v>
      </c>
      <c r="C25" s="12"/>
      <c r="D25" s="12"/>
      <c r="E25" s="12"/>
      <c r="F25" s="12"/>
      <c r="G25" s="17">
        <f>SUBTOTAL(109,LeadData[Potential Opportunity])</f>
        <v>600000</v>
      </c>
      <c r="H25" s="12"/>
      <c r="I25" s="12"/>
      <c r="J25" s="17">
        <f>SUBTOTAL(109,LeadData[Weighted 
Forecast])</f>
        <v>310000</v>
      </c>
    </row>
    <row r="26" spans="2:10" ht="30" customHeight="1" thickTop="1" x14ac:dyDescent="0.3"/>
  </sheetData>
  <mergeCells count="4">
    <mergeCell ref="B5:I5"/>
    <mergeCell ref="B3:C3"/>
    <mergeCell ref="E4:I4"/>
    <mergeCell ref="B1:G1"/>
  </mergeCells>
  <dataValidations count="13">
    <dataValidation allowBlank="1" showInputMessage="1" showErrorMessage="1" prompt="Track Sales Leads in this workbook. Enter Sales Leads in this worksheet.  Weighted Forecast for each lead is automatically updated" sqref="A1" xr:uid="{00000000-0002-0000-0000-000000000000}"/>
    <dataValidation allowBlank="1" showInputMessage="1" showErrorMessage="1" prompt="Enter Date in this cell" sqref="B4" xr:uid="{00000000-0002-0000-0000-000003000000}"/>
    <dataValidation allowBlank="1" showInputMessage="1" showErrorMessage="1" prompt="Enter Lead Name in this column under this heading" sqref="B6" xr:uid="{00000000-0002-0000-0000-000004000000}"/>
    <dataValidation allowBlank="1" showInputMessage="1" showErrorMessage="1" prompt="Enter Lead Contact in this column under this heading" sqref="C6" xr:uid="{00000000-0002-0000-0000-000005000000}"/>
    <dataValidation allowBlank="1" showInputMessage="1" showErrorMessage="1" prompt="Enter Lead Source in this column under this heading" sqref="D6" xr:uid="{00000000-0002-0000-0000-000006000000}"/>
    <dataValidation allowBlank="1" showInputMessage="1" showErrorMessage="1" prompt="Enter Lead Region in this column under this heading" sqref="E6" xr:uid="{00000000-0002-0000-0000-000007000000}"/>
    <dataValidation allowBlank="1" showInputMessage="1" showErrorMessage="1" prompt="Enter Lead Type in this column under this heading" sqref="F6" xr:uid="{00000000-0002-0000-0000-000008000000}"/>
    <dataValidation allowBlank="1" showInputMessage="1" showErrorMessage="1" prompt="Enter Potential Opportunity in this column under this heading" sqref="G6" xr:uid="{00000000-0002-0000-0000-000009000000}"/>
    <dataValidation allowBlank="1" showInputMessage="1" showErrorMessage="1" prompt="Enter percent Chance of Sale in this column under this heading" sqref="H6" xr:uid="{00000000-0002-0000-0000-00000A000000}"/>
    <dataValidation allowBlank="1" showInputMessage="1" showErrorMessage="1" prompt="Weighted Forecast based on Potential Opportunity and percent Chance of Sale is automatically calculated in this cell under this heading" sqref="J6" xr:uid="{00000000-0002-0000-0000-00000B000000}"/>
    <dataValidation allowBlank="1" showInputMessage="1" showErrorMessage="1" prompt="Company Name is automatically updated in this cell based on the company name entered in cell B1" sqref="B5:I5" xr:uid="{00000000-0002-0000-0000-00000C000000}"/>
    <dataValidation allowBlank="1" showInputMessage="1" showErrorMessage="1" prompt="Select Forecast Close month in this column under this heading.  Press ALT+DOWN ARROW to open drop-down list, then ENTER to make selection" sqref="I6" xr:uid="{00000000-0002-0000-0000-00000D000000}"/>
    <dataValidation type="list" errorStyle="warning" allowBlank="1" showInputMessage="1" showErrorMessage="1" error="Select a month from the list. Select CANCEL, then press ALT+DOWN ARROW to open drop-down list and ENTER to make selection" sqref="I7:I25" xr:uid="{00000000-0002-0000-0000-00000E000000}">
      <formula1>"January, February, March, April, May, June, July, August, September, October, November, December"</formula1>
    </dataValidation>
  </dataValidations>
  <printOptions horizontalCentered="1"/>
  <pageMargins left="0.4" right="0.4" top="0.4" bottom="0.4" header="0.3" footer="0.3"/>
  <pageSetup paperSize="9" scale="68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theme="5"/>
    <pageSetUpPr autoPageBreaks="0" fitToPage="1"/>
  </sheetPr>
  <dimension ref="B1:N16"/>
  <sheetViews>
    <sheetView showGridLines="0" zoomScale="80" zoomScaleNormal="80" workbookViewId="0">
      <selection activeCell="M1" sqref="M1"/>
    </sheetView>
  </sheetViews>
  <sheetFormatPr defaultColWidth="8.77734375" defaultRowHeight="30" customHeight="1" x14ac:dyDescent="0.3"/>
  <cols>
    <col min="1" max="1" width="5" customWidth="1"/>
    <col min="2" max="2" width="25.6640625" customWidth="1"/>
    <col min="3" max="8" width="11.6640625" customWidth="1"/>
    <col min="9" max="9" width="11" customWidth="1"/>
    <col min="10" max="10" width="10.44140625" customWidth="1"/>
    <col min="11" max="14" width="11.6640625" customWidth="1"/>
    <col min="15" max="15" width="2.6640625" customWidth="1"/>
  </cols>
  <sheetData>
    <row r="1" spans="2:14" ht="100.15" customHeight="1" x14ac:dyDescent="0.3">
      <c r="B1" s="2"/>
      <c r="C1" s="2"/>
      <c r="D1" s="2"/>
      <c r="E1" s="2"/>
      <c r="F1" s="36"/>
      <c r="G1" s="36"/>
      <c r="H1" s="36"/>
      <c r="I1" s="36"/>
      <c r="J1" s="36"/>
    </row>
    <row r="2" spans="2:14" ht="15" customHeight="1" x14ac:dyDescent="0.3"/>
    <row r="3" spans="2:14" ht="40.15" customHeight="1" thickBot="1" x14ac:dyDescent="0.35">
      <c r="B3" s="33" t="s">
        <v>31</v>
      </c>
      <c r="C3" s="33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ht="30" customHeight="1" thickTop="1" x14ac:dyDescent="0.3">
      <c r="B4" s="3">
        <f ca="1">TrackerDate</f>
        <v>43664</v>
      </c>
    </row>
    <row r="5" spans="2:14" ht="30" customHeight="1" x14ac:dyDescent="0.3">
      <c r="B5" s="35" t="s">
        <v>30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 t="s">
        <v>32</v>
      </c>
      <c r="N5" s="35"/>
    </row>
    <row r="6" spans="2:14" ht="34.9" customHeight="1" x14ac:dyDescent="0.3">
      <c r="B6" s="26" t="s">
        <v>9</v>
      </c>
      <c r="C6" s="28" t="s">
        <v>18</v>
      </c>
      <c r="D6" s="28" t="s">
        <v>19</v>
      </c>
      <c r="E6" s="28" t="s">
        <v>20</v>
      </c>
      <c r="F6" s="29" t="s">
        <v>21</v>
      </c>
      <c r="G6" s="28" t="s">
        <v>22</v>
      </c>
      <c r="H6" s="28" t="s">
        <v>23</v>
      </c>
      <c r="I6" s="28" t="s">
        <v>24</v>
      </c>
      <c r="J6" s="29" t="s">
        <v>25</v>
      </c>
      <c r="K6" s="28" t="s">
        <v>26</v>
      </c>
      <c r="L6" s="28" t="s">
        <v>27</v>
      </c>
      <c r="M6" s="28" t="s">
        <v>28</v>
      </c>
      <c r="N6" s="28" t="s">
        <v>29</v>
      </c>
    </row>
    <row r="7" spans="2:14" ht="25.15" customHeight="1" x14ac:dyDescent="0.3">
      <c r="B7" s="7" t="str">
        <f>IFERROR(IF(AND(LeadData[Lead Name] &lt;&gt; "", ROW(ForecastedSales[Lead name])&lt;&gt;LastEntry),LeadData[Lead Name], ""),"")</f>
        <v>Adatum Corporation</v>
      </c>
      <c r="C7" s="13">
        <f>IFERROR(IF(LeadData[Forecast 
Close] &lt;&gt;"",IF(LeadData[Forecast 
Close]= "January",LeadData[Weighted 
Forecast],0),""),"")</f>
        <v>270000</v>
      </c>
      <c r="D7" s="13">
        <f>IFERROR(IF(LeadData[Forecast 
Close] &lt;&gt;"",IF(LeadData[Forecast 
Close] = "February",LeadData[Weighted 
Forecast],0),""),"")</f>
        <v>0</v>
      </c>
      <c r="E7" s="13">
        <f>IFERROR(IF(LeadData[Forecast 
Close] &lt;&gt;"",IF(LeadData[Forecast 
Close] = "March",LeadData[Weighted 
Forecast],0),""),"")</f>
        <v>0</v>
      </c>
      <c r="F7" s="14">
        <f>IFERROR(IF(LeadData[Forecast 
Close] &lt;&gt;"",IF(LeadData[Forecast 
Close] = "April",LeadData[Weighted 
Forecast],0),""),"")</f>
        <v>0</v>
      </c>
      <c r="G7" s="13">
        <f>IFERROR(IF(LeadData[Forecast 
Close] &lt;&gt;"",IF(LeadData[Forecast 
Close] = "May",LeadData[Weighted 
Forecast],0),""),"")</f>
        <v>0</v>
      </c>
      <c r="H7" s="13">
        <f>IFERROR(IF(LeadData[Forecast 
Close] &lt;&gt;"",IF(LeadData[Forecast 
Close] = "June",LeadData[Weighted 
Forecast],0),""),"")</f>
        <v>0</v>
      </c>
      <c r="I7" s="13">
        <f>IFERROR(IF(LeadData[Forecast 
Close] &lt;&gt;"",IF(LeadData[Forecast 
Close] = "July",LeadData[Weighted 
Forecast],0),""),"")</f>
        <v>0</v>
      </c>
      <c r="J7" s="14">
        <f>IFERROR(IF(LeadData[Forecast 
Close] &lt;&gt;"",IF(LeadData[Forecast 
Close] = "August",LeadData[Weighted 
Forecast],0),""),"")</f>
        <v>0</v>
      </c>
      <c r="K7" s="13">
        <f>IFERROR(IF(LeadData[Forecast 
Close] &lt;&gt;"",IF(LeadData[Forecast 
Close] = "September",LeadData[Weighted 
Forecast],0),""),"")</f>
        <v>0</v>
      </c>
      <c r="L7" s="13">
        <f>IFERROR(IF(LeadData[Forecast 
Close] &lt;&gt;"",IF(LeadData[Forecast 
Close] = "October",LeadData[Weighted 
Forecast],0),""),"")</f>
        <v>0</v>
      </c>
      <c r="M7" s="13">
        <f>IFERROR(IF(LeadData[Forecast 
Close] &lt;&gt;"",IF(LeadData[Forecast 
Close] = "November",LeadData[Weighted 
Forecast],0),""),"")</f>
        <v>0</v>
      </c>
      <c r="N7" s="13">
        <f>IFERROR(IF(LeadData[Forecast 
Close] &lt;&gt;"",IF(LeadData[Forecast 
Close] = "December",LeadData[Weighted 
Forecast],0),""),"")</f>
        <v>0</v>
      </c>
    </row>
    <row r="8" spans="2:14" ht="25.15" customHeight="1" x14ac:dyDescent="0.3">
      <c r="B8" s="7" t="str">
        <f>IFERROR(IF(AND(LeadData[Lead Name] &lt;&gt; "", ROW(ForecastedSales[Lead name])&lt;&gt;LastEntry),LeadData[Lead Name], ""),"")</f>
        <v>Adventure Works</v>
      </c>
      <c r="C8" s="13">
        <f>IFERROR(IF(LeadData[Forecast 
Close] &lt;&gt;"",IF(LeadData[Forecast 
Close]= "January",LeadData[Weighted 
Forecast],0),""),"")</f>
        <v>0</v>
      </c>
      <c r="D8" s="13">
        <f>IFERROR(IF(LeadData[Forecast 
Close] &lt;&gt;"",IF(LeadData[Forecast 
Close] = "February",LeadData[Weighted 
Forecast],0),""),"")</f>
        <v>20000</v>
      </c>
      <c r="E8" s="13">
        <f>IFERROR(IF(LeadData[Forecast 
Close] &lt;&gt;"",IF(LeadData[Forecast 
Close] = "March",LeadData[Weighted 
Forecast],0),""),"")</f>
        <v>0</v>
      </c>
      <c r="F8" s="14">
        <f>IFERROR(IF(LeadData[Forecast 
Close] &lt;&gt;"",IF(LeadData[Forecast 
Close] = "April",LeadData[Weighted 
Forecast],0),""),"")</f>
        <v>0</v>
      </c>
      <c r="G8" s="13">
        <f>IFERROR(IF(LeadData[Forecast 
Close] &lt;&gt;"",IF(LeadData[Forecast 
Close] = "May",LeadData[Weighted 
Forecast],0),""),"")</f>
        <v>0</v>
      </c>
      <c r="H8" s="13">
        <f>IFERROR(IF(LeadData[Forecast 
Close] &lt;&gt;"",IF(LeadData[Forecast 
Close] = "June",LeadData[Weighted 
Forecast],0),""),"")</f>
        <v>0</v>
      </c>
      <c r="I8" s="13">
        <f>IFERROR(IF(LeadData[Forecast 
Close] &lt;&gt;"",IF(LeadData[Forecast 
Close] = "July",LeadData[Weighted 
Forecast],0),""),"")</f>
        <v>0</v>
      </c>
      <c r="J8" s="14">
        <f>IFERROR(IF(LeadData[Forecast 
Close] &lt;&gt;"",IF(LeadData[Forecast 
Close] = "August",LeadData[Weighted 
Forecast],0),""),"")</f>
        <v>0</v>
      </c>
      <c r="K8" s="13">
        <f>IFERROR(IF(LeadData[Forecast 
Close] &lt;&gt;"",IF(LeadData[Forecast 
Close] = "September",LeadData[Weighted 
Forecast],0),""),"")</f>
        <v>0</v>
      </c>
      <c r="L8" s="13">
        <f>IFERROR(IF(LeadData[Forecast 
Close] &lt;&gt;"",IF(LeadData[Forecast 
Close] = "October",LeadData[Weighted 
Forecast],0),""),"")</f>
        <v>0</v>
      </c>
      <c r="M8" s="13">
        <f>IFERROR(IF(LeadData[Forecast 
Close] &lt;&gt;"",IF(LeadData[Forecast 
Close] = "November",LeadData[Weighted 
Forecast],0),""),"")</f>
        <v>0</v>
      </c>
      <c r="N8" s="13">
        <f>IFERROR(IF(LeadData[Forecast 
Close] &lt;&gt;"",IF(LeadData[Forecast 
Close] = "December",LeadData[Weighted 
Forecast],0),""),"")</f>
        <v>0</v>
      </c>
    </row>
    <row r="9" spans="2:14" ht="25.15" customHeight="1" x14ac:dyDescent="0.3">
      <c r="B9" s="7" t="str">
        <f>IFERROR(IF(AND(LeadData[Lead Name] &lt;&gt; "", ROW(ForecastedSales[Lead name])&lt;&gt;LastEntry),LeadData[Lead Name], ""),"")</f>
        <v>Alpine Ski House</v>
      </c>
      <c r="C9" s="13">
        <f>IFERROR(IF(LeadData[Forecast 
Close] &lt;&gt;"",IF(LeadData[Forecast 
Close]= "January",LeadData[Weighted 
Forecast],0),""),"")</f>
        <v>0</v>
      </c>
      <c r="D9" s="13">
        <f>IFERROR(IF(LeadData[Forecast 
Close] &lt;&gt;"",IF(LeadData[Forecast 
Close] = "February",LeadData[Weighted 
Forecast],0),""),"")</f>
        <v>0</v>
      </c>
      <c r="E9" s="13">
        <f>IFERROR(IF(LeadData[Forecast 
Close] &lt;&gt;"",IF(LeadData[Forecast 
Close] = "March",LeadData[Weighted 
Forecast],0),""),"")</f>
        <v>20000</v>
      </c>
      <c r="F9" s="14">
        <f>IFERROR(IF(LeadData[Forecast 
Close] &lt;&gt;"",IF(LeadData[Forecast 
Close] = "April",LeadData[Weighted 
Forecast],0),""),"")</f>
        <v>0</v>
      </c>
      <c r="G9" s="13">
        <f>IFERROR(IF(LeadData[Forecast 
Close] &lt;&gt;"",IF(LeadData[Forecast 
Close] = "May",LeadData[Weighted 
Forecast],0),""),"")</f>
        <v>0</v>
      </c>
      <c r="H9" s="13">
        <f>IFERROR(IF(LeadData[Forecast 
Close] &lt;&gt;"",IF(LeadData[Forecast 
Close] = "June",LeadData[Weighted 
Forecast],0),""),"")</f>
        <v>0</v>
      </c>
      <c r="I9" s="13">
        <f>IFERROR(IF(LeadData[Forecast 
Close] &lt;&gt;"",IF(LeadData[Forecast 
Close] = "July",LeadData[Weighted 
Forecast],0),""),"")</f>
        <v>0</v>
      </c>
      <c r="J9" s="14">
        <f>IFERROR(IF(LeadData[Forecast 
Close] &lt;&gt;"",IF(LeadData[Forecast 
Close] = "August",LeadData[Weighted 
Forecast],0),""),"")</f>
        <v>0</v>
      </c>
      <c r="K9" s="13">
        <f>IFERROR(IF(LeadData[Forecast 
Close] &lt;&gt;"",IF(LeadData[Forecast 
Close] = "September",LeadData[Weighted 
Forecast],0),""),"")</f>
        <v>0</v>
      </c>
      <c r="L9" s="13">
        <f>IFERROR(IF(LeadData[Forecast 
Close] &lt;&gt;"",IF(LeadData[Forecast 
Close] = "October",LeadData[Weighted 
Forecast],0),""),"")</f>
        <v>0</v>
      </c>
      <c r="M9" s="13">
        <f>IFERROR(IF(LeadData[Forecast 
Close] &lt;&gt;"",IF(LeadData[Forecast 
Close] = "November",LeadData[Weighted 
Forecast],0),""),"")</f>
        <v>0</v>
      </c>
      <c r="N9" s="13">
        <f>IFERROR(IF(LeadData[Forecast 
Close] &lt;&gt;"",IF(LeadData[Forecast 
Close] = "December",LeadData[Weighted 
Forecast],0),""),"")</f>
        <v>0</v>
      </c>
    </row>
    <row r="10" spans="2:14" ht="25.15" customHeight="1" x14ac:dyDescent="0.3">
      <c r="B10" s="7" t="str">
        <f>IFERROR(IF(AND(LeadData[Lead Name] &lt;&gt; "", ROW(ForecastedSales[Lead name])&lt;&gt;LastEntry),LeadData[Lead Name], ""),"")</f>
        <v/>
      </c>
      <c r="C10" s="13" t="str">
        <f>IFERROR(IF(LeadData[Forecast 
Close] &lt;&gt;"",IF(LeadData[Forecast 
Close]= "January",LeadData[Weighted 
Forecast],0),""),"")</f>
        <v/>
      </c>
      <c r="D10" s="13" t="str">
        <f>IFERROR(IF(LeadData[Forecast 
Close] &lt;&gt;"",IF(LeadData[Forecast 
Close] = "February",LeadData[Weighted 
Forecast],0),""),"")</f>
        <v/>
      </c>
      <c r="E10" s="13" t="str">
        <f>IFERROR(IF(LeadData[Forecast 
Close] &lt;&gt;"",IF(LeadData[Forecast 
Close] = "March",LeadData[Weighted 
Forecast],0),""),"")</f>
        <v/>
      </c>
      <c r="F10" s="14" t="str">
        <f>IFERROR(IF(LeadData[Forecast 
Close] &lt;&gt;"",IF(LeadData[Forecast 
Close] = "April",LeadData[Weighted 
Forecast],0),""),"")</f>
        <v/>
      </c>
      <c r="G10" s="13" t="str">
        <f>IFERROR(IF(LeadData[Forecast 
Close] &lt;&gt;"",IF(LeadData[Forecast 
Close] = "May",LeadData[Weighted 
Forecast],0),""),"")</f>
        <v/>
      </c>
      <c r="H10" s="13" t="str">
        <f>IFERROR(IF(LeadData[Forecast 
Close] &lt;&gt;"",IF(LeadData[Forecast 
Close] = "June",LeadData[Weighted 
Forecast],0),""),"")</f>
        <v/>
      </c>
      <c r="I10" s="13" t="str">
        <f>IFERROR(IF(LeadData[Forecast 
Close] &lt;&gt;"",IF(LeadData[Forecast 
Close] = "July",LeadData[Weighted 
Forecast],0),""),"")</f>
        <v/>
      </c>
      <c r="J10" s="14" t="str">
        <f>IFERROR(IF(LeadData[Forecast 
Close] &lt;&gt;"",IF(LeadData[Forecast 
Close] = "August",LeadData[Weighted 
Forecast],0),""),"")</f>
        <v/>
      </c>
      <c r="K10" s="13" t="str">
        <f>IFERROR(IF(LeadData[Forecast 
Close] &lt;&gt;"",IF(LeadData[Forecast 
Close] = "September",LeadData[Weighted 
Forecast],0),""),"")</f>
        <v/>
      </c>
      <c r="L10" s="13" t="str">
        <f>IFERROR(IF(LeadData[Forecast 
Close] &lt;&gt;"",IF(LeadData[Forecast 
Close] = "October",LeadData[Weighted 
Forecast],0),""),"")</f>
        <v/>
      </c>
      <c r="M10" s="13" t="str">
        <f>IFERROR(IF(LeadData[Forecast 
Close] &lt;&gt;"",IF(LeadData[Forecast 
Close] = "November",LeadData[Weighted 
Forecast],0),""),"")</f>
        <v/>
      </c>
      <c r="N10" s="13" t="str">
        <f>IFERROR(IF(LeadData[Forecast 
Close] &lt;&gt;"",IF(LeadData[Forecast 
Close] = "December",LeadData[Weighted 
Forecast],0),""),"")</f>
        <v/>
      </c>
    </row>
    <row r="11" spans="2:14" ht="25.15" customHeight="1" x14ac:dyDescent="0.3">
      <c r="B11" s="7" t="str">
        <f>IFERROR(IF(AND(LeadData[Lead Name] &lt;&gt; "", ROW(ForecastedSales[Lead name])&lt;&gt;LastEntry),LeadData[Lead Name], ""),"")</f>
        <v/>
      </c>
      <c r="C11" s="13" t="str">
        <f>IFERROR(IF(LeadData[Forecast 
Close] &lt;&gt;"",IF(LeadData[Forecast 
Close]= "January",LeadData[Weighted 
Forecast],0),""),"")</f>
        <v/>
      </c>
      <c r="D11" s="13" t="str">
        <f>IFERROR(IF(LeadData[Forecast 
Close] &lt;&gt;"",IF(LeadData[Forecast 
Close] = "February",LeadData[Weighted 
Forecast],0),""),"")</f>
        <v/>
      </c>
      <c r="E11" s="13" t="str">
        <f>IFERROR(IF(LeadData[Forecast 
Close] &lt;&gt;"",IF(LeadData[Forecast 
Close] = "March",LeadData[Weighted 
Forecast],0),""),"")</f>
        <v/>
      </c>
      <c r="F11" s="14" t="str">
        <f>IFERROR(IF(LeadData[Forecast 
Close] &lt;&gt;"",IF(LeadData[Forecast 
Close] = "April",LeadData[Weighted 
Forecast],0),""),"")</f>
        <v/>
      </c>
      <c r="G11" s="13" t="str">
        <f>IFERROR(IF(LeadData[Forecast 
Close] &lt;&gt;"",IF(LeadData[Forecast 
Close] = "May",LeadData[Weighted 
Forecast],0),""),"")</f>
        <v/>
      </c>
      <c r="H11" s="13" t="str">
        <f>IFERROR(IF(LeadData[Forecast 
Close] &lt;&gt;"",IF(LeadData[Forecast 
Close] = "June",LeadData[Weighted 
Forecast],0),""),"")</f>
        <v/>
      </c>
      <c r="I11" s="13" t="str">
        <f>IFERROR(IF(LeadData[Forecast 
Close] &lt;&gt;"",IF(LeadData[Forecast 
Close] = "July",LeadData[Weighted 
Forecast],0),""),"")</f>
        <v/>
      </c>
      <c r="J11" s="14" t="str">
        <f>IFERROR(IF(LeadData[Forecast 
Close] &lt;&gt;"",IF(LeadData[Forecast 
Close] = "August",LeadData[Weighted 
Forecast],0),""),"")</f>
        <v/>
      </c>
      <c r="K11" s="13" t="str">
        <f>IFERROR(IF(LeadData[Forecast 
Close] &lt;&gt;"",IF(LeadData[Forecast 
Close] = "September",LeadData[Weighted 
Forecast],0),""),"")</f>
        <v/>
      </c>
      <c r="L11" s="13" t="str">
        <f>IFERROR(IF(LeadData[Forecast 
Close] &lt;&gt;"",IF(LeadData[Forecast 
Close] = "October",LeadData[Weighted 
Forecast],0),""),"")</f>
        <v/>
      </c>
      <c r="M11" s="13" t="str">
        <f>IFERROR(IF(LeadData[Forecast 
Close] &lt;&gt;"",IF(LeadData[Forecast 
Close] = "November",LeadData[Weighted 
Forecast],0),""),"")</f>
        <v/>
      </c>
      <c r="N11" s="13" t="str">
        <f>IFERROR(IF(LeadData[Forecast 
Close] &lt;&gt;"",IF(LeadData[Forecast 
Close] = "December",LeadData[Weighted 
Forecast],0),""),"")</f>
        <v/>
      </c>
    </row>
    <row r="12" spans="2:14" ht="25.15" customHeight="1" x14ac:dyDescent="0.3">
      <c r="B12" s="7" t="str">
        <f>IFERROR(IF(AND(LeadData[Lead Name] &lt;&gt; "", ROW(ForecastedSales[Lead name])&lt;&gt;LastEntry),LeadData[Lead Name], ""),"")</f>
        <v/>
      </c>
      <c r="C12" s="13" t="str">
        <f>IFERROR(IF(LeadData[Forecast 
Close] &lt;&gt;"",IF(LeadData[Forecast 
Close]= "January",LeadData[Weighted 
Forecast],0),""),"")</f>
        <v/>
      </c>
      <c r="D12" s="13" t="str">
        <f>IFERROR(IF(LeadData[Forecast 
Close] &lt;&gt;"",IF(LeadData[Forecast 
Close] = "February",LeadData[Weighted 
Forecast],0),""),"")</f>
        <v/>
      </c>
      <c r="E12" s="13" t="str">
        <f>IFERROR(IF(LeadData[Forecast 
Close] &lt;&gt;"",IF(LeadData[Forecast 
Close] = "March",LeadData[Weighted 
Forecast],0),""),"")</f>
        <v/>
      </c>
      <c r="F12" s="14" t="str">
        <f>IFERROR(IF(LeadData[Forecast 
Close] &lt;&gt;"",IF(LeadData[Forecast 
Close] = "April",LeadData[Weighted 
Forecast],0),""),"")</f>
        <v/>
      </c>
      <c r="G12" s="13" t="str">
        <f>IFERROR(IF(LeadData[Forecast 
Close] &lt;&gt;"",IF(LeadData[Forecast 
Close] = "May",LeadData[Weighted 
Forecast],0),""),"")</f>
        <v/>
      </c>
      <c r="H12" s="13" t="str">
        <f>IFERROR(IF(LeadData[Forecast 
Close] &lt;&gt;"",IF(LeadData[Forecast 
Close] = "June",LeadData[Weighted 
Forecast],0),""),"")</f>
        <v/>
      </c>
      <c r="I12" s="13" t="str">
        <f>IFERROR(IF(LeadData[Forecast 
Close] &lt;&gt;"",IF(LeadData[Forecast 
Close] = "July",LeadData[Weighted 
Forecast],0),""),"")</f>
        <v/>
      </c>
      <c r="J12" s="14" t="str">
        <f>IFERROR(IF(LeadData[Forecast 
Close] &lt;&gt;"",IF(LeadData[Forecast 
Close] = "August",LeadData[Weighted 
Forecast],0),""),"")</f>
        <v/>
      </c>
      <c r="K12" s="13" t="str">
        <f>IFERROR(IF(LeadData[Forecast 
Close] &lt;&gt;"",IF(LeadData[Forecast 
Close] = "September",LeadData[Weighted 
Forecast],0),""),"")</f>
        <v/>
      </c>
      <c r="L12" s="13" t="str">
        <f>IFERROR(IF(LeadData[Forecast 
Close] &lt;&gt;"",IF(LeadData[Forecast 
Close] = "October",LeadData[Weighted 
Forecast],0),""),"")</f>
        <v/>
      </c>
      <c r="M12" s="13" t="str">
        <f>IFERROR(IF(LeadData[Forecast 
Close] &lt;&gt;"",IF(LeadData[Forecast 
Close] = "November",LeadData[Weighted 
Forecast],0),""),"")</f>
        <v/>
      </c>
      <c r="N12" s="13" t="str">
        <f>IFERROR(IF(LeadData[Forecast 
Close] &lt;&gt;"",IF(LeadData[Forecast 
Close] = "December",LeadData[Weighted 
Forecast],0),""),"")</f>
        <v/>
      </c>
    </row>
    <row r="13" spans="2:14" ht="25.15" customHeight="1" x14ac:dyDescent="0.3">
      <c r="B13" s="7" t="str">
        <f>IFERROR(IF(AND(LeadData[Lead Name] &lt;&gt; "", ROW(ForecastedSales[Lead name])&lt;&gt;LastEntry),LeadData[Lead Name], ""),"")</f>
        <v/>
      </c>
      <c r="C13" s="13" t="str">
        <f>IFERROR(IF(LeadData[Forecast 
Close] &lt;&gt;"",IF(LeadData[Forecast 
Close]= "January",LeadData[Weighted 
Forecast],0),""),"")</f>
        <v/>
      </c>
      <c r="D13" s="13" t="str">
        <f>IFERROR(IF(LeadData[Forecast 
Close] &lt;&gt;"",IF(LeadData[Forecast 
Close] = "February",LeadData[Weighted 
Forecast],0),""),"")</f>
        <v/>
      </c>
      <c r="E13" s="13" t="str">
        <f>IFERROR(IF(LeadData[Forecast 
Close] &lt;&gt;"",IF(LeadData[Forecast 
Close] = "March",LeadData[Weighted 
Forecast],0),""),"")</f>
        <v/>
      </c>
      <c r="F13" s="14" t="str">
        <f>IFERROR(IF(LeadData[Forecast 
Close] &lt;&gt;"",IF(LeadData[Forecast 
Close] = "April",LeadData[Weighted 
Forecast],0),""),"")</f>
        <v/>
      </c>
      <c r="G13" s="13" t="str">
        <f>IFERROR(IF(LeadData[Forecast 
Close] &lt;&gt;"",IF(LeadData[Forecast 
Close] = "May",LeadData[Weighted 
Forecast],0),""),"")</f>
        <v/>
      </c>
      <c r="H13" s="13" t="str">
        <f>IFERROR(IF(LeadData[Forecast 
Close] &lt;&gt;"",IF(LeadData[Forecast 
Close] = "June",LeadData[Weighted 
Forecast],0),""),"")</f>
        <v/>
      </c>
      <c r="I13" s="13" t="str">
        <f>IFERROR(IF(LeadData[Forecast 
Close] &lt;&gt;"",IF(LeadData[Forecast 
Close] = "July",LeadData[Weighted 
Forecast],0),""),"")</f>
        <v/>
      </c>
      <c r="J13" s="14" t="str">
        <f>IFERROR(IF(LeadData[Forecast 
Close] &lt;&gt;"",IF(LeadData[Forecast 
Close] = "August",LeadData[Weighted 
Forecast],0),""),"")</f>
        <v/>
      </c>
      <c r="K13" s="13" t="str">
        <f>IFERROR(IF(LeadData[Forecast 
Close] &lt;&gt;"",IF(LeadData[Forecast 
Close] = "September",LeadData[Weighted 
Forecast],0),""),"")</f>
        <v/>
      </c>
      <c r="L13" s="13" t="str">
        <f>IFERROR(IF(LeadData[Forecast 
Close] &lt;&gt;"",IF(LeadData[Forecast 
Close] = "October",LeadData[Weighted 
Forecast],0),""),"")</f>
        <v/>
      </c>
      <c r="M13" s="13" t="str">
        <f>IFERROR(IF(LeadData[Forecast 
Close] &lt;&gt;"",IF(LeadData[Forecast 
Close] = "November",LeadData[Weighted 
Forecast],0),""),"")</f>
        <v/>
      </c>
      <c r="N13" s="13" t="str">
        <f>IFERROR(IF(LeadData[Forecast 
Close] &lt;&gt;"",IF(LeadData[Forecast 
Close] = "December",LeadData[Weighted 
Forecast],0),""),"")</f>
        <v/>
      </c>
    </row>
    <row r="14" spans="2:14" s="22" customFormat="1" ht="30" customHeight="1" x14ac:dyDescent="0.3">
      <c r="B14" s="19" t="s">
        <v>8</v>
      </c>
      <c r="C14" s="20">
        <f>SUBTOTAL(109,ForecastedSales[January 
Forecast])</f>
        <v>270000</v>
      </c>
      <c r="D14" s="20">
        <f>SUBTOTAL(109,ForecastedSales[February 
Forecast])</f>
        <v>20000</v>
      </c>
      <c r="E14" s="20">
        <f>SUBTOTAL(109,ForecastedSales[March 
Forecast])</f>
        <v>20000</v>
      </c>
      <c r="F14" s="21">
        <f>SUBTOTAL(109,ForecastedSales[April 
Forecast])</f>
        <v>0</v>
      </c>
      <c r="G14" s="20">
        <f>SUBTOTAL(109,ForecastedSales[May 
Forecast])</f>
        <v>0</v>
      </c>
      <c r="H14" s="20">
        <f>SUBTOTAL(109,ForecastedSales[June 
Forecast])</f>
        <v>0</v>
      </c>
      <c r="I14" s="20">
        <f>SUBTOTAL(109,ForecastedSales[July Forecast])</f>
        <v>0</v>
      </c>
      <c r="J14" s="21">
        <f>SUBTOTAL(109,ForecastedSales[August 
Forecast])</f>
        <v>0</v>
      </c>
      <c r="K14" s="20">
        <f>SUBTOTAL(109,ForecastedSales[September 
Forecast])</f>
        <v>0</v>
      </c>
      <c r="L14" s="20">
        <f>SUBTOTAL(109,ForecastedSales[October 
Forecast])</f>
        <v>0</v>
      </c>
      <c r="M14" s="20">
        <f>SUBTOTAL(109,ForecastedSales[November 
Forecast])</f>
        <v>0</v>
      </c>
      <c r="N14" s="20">
        <f>SUBTOTAL(109,ForecastedSales[December 
Forecast])</f>
        <v>0</v>
      </c>
    </row>
    <row r="15" spans="2:14" s="22" customFormat="1" ht="30" customHeight="1" thickBot="1" x14ac:dyDescent="0.35">
      <c r="B15" s="23" t="s">
        <v>10</v>
      </c>
      <c r="C15" s="24">
        <f>C14</f>
        <v>270000</v>
      </c>
      <c r="D15" s="24">
        <f t="shared" ref="D15" si="0">C15+D14</f>
        <v>290000</v>
      </c>
      <c r="E15" s="24">
        <f t="shared" ref="E15" si="1">D15+E14</f>
        <v>310000</v>
      </c>
      <c r="F15" s="25">
        <f t="shared" ref="F15" si="2">E15+F14</f>
        <v>310000</v>
      </c>
      <c r="G15" s="24">
        <f t="shared" ref="G15" si="3">F15+G14</f>
        <v>310000</v>
      </c>
      <c r="H15" s="24">
        <f t="shared" ref="H15" si="4">G15+H14</f>
        <v>310000</v>
      </c>
      <c r="I15" s="24">
        <f t="shared" ref="I15" si="5">H15+I14</f>
        <v>310000</v>
      </c>
      <c r="J15" s="25">
        <f t="shared" ref="J15" si="6">I15+J14</f>
        <v>310000</v>
      </c>
      <c r="K15" s="24">
        <f t="shared" ref="K15" si="7">J15+K14</f>
        <v>310000</v>
      </c>
      <c r="L15" s="24">
        <f t="shared" ref="L15" si="8">K15+L14</f>
        <v>310000</v>
      </c>
      <c r="M15" s="24">
        <f t="shared" ref="M15" si="9">L15+M14</f>
        <v>310000</v>
      </c>
      <c r="N15" s="24">
        <f t="shared" ref="N15" si="10">M15+N14</f>
        <v>310000</v>
      </c>
    </row>
    <row r="16" spans="2:14" ht="30" customHeight="1" thickTop="1" x14ac:dyDescent="0.3"/>
  </sheetData>
  <mergeCells count="4">
    <mergeCell ref="B5:L5"/>
    <mergeCell ref="M5:N5"/>
    <mergeCell ref="B3:C3"/>
    <mergeCell ref="F1:J1"/>
  </mergeCells>
  <dataValidations count="6">
    <dataValidation allowBlank="1" showInputMessage="1" showErrorMessage="1" prompt="Date is automatically updated in this cell based on the date entered in B3 in the Lead Data worksheet" sqref="B4" xr:uid="{00000000-0002-0000-0100-000002000000}"/>
    <dataValidation allowBlank="1" showInputMessage="1" showErrorMessage="1" prompt="Lead Name is automatically updated in this column under this heading. Add new rows in ForecastedSales table as new leads are added to Lead Data worksheet" sqref="B6" xr:uid="{00000000-0002-0000-0100-000003000000}"/>
    <dataValidation allowBlank="1" showInputMessage="1" showErrorMessage="1" prompt="Forecast for this month is automatically updated in this column under this heading" sqref="C6:N6" xr:uid="{00000000-0002-0000-0100-000004000000}"/>
    <dataValidation allowBlank="1" showInputMessage="1" showErrorMessage="1" prompt="Cumulative Total is automatically calculated in cells at right" sqref="B15" xr:uid="{00000000-0002-0000-0100-000006000000}"/>
    <dataValidation allowBlank="1" showInputMessage="1" showErrorMessage="1" prompt="Company Name is automatically updated in this cell based on the company name entered in B1 of Lead Data worksheet" sqref="B5:L5" xr:uid="{00000000-0002-0000-0100-000007000000}"/>
    <dataValidation allowBlank="1" showInputMessage="1" showErrorMessage="1" prompt="Track Sales Leads in this workbook. Enter Sales Leads in this worksheet.  Weighted Forecast for each lead is automatically updated" sqref="A1" xr:uid="{F5A5BC44-3A74-C540-A22E-BAA0A997E3AE}"/>
  </dataValidations>
  <printOptions horizontalCentered="1"/>
  <pageMargins left="0.4" right="0.4" top="0.4" bottom="0.4" header="0.3" footer="0.3"/>
  <pageSetup scale="76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B1:O4"/>
  <sheetViews>
    <sheetView showGridLines="0" zoomScale="70" zoomScaleNormal="70" workbookViewId="0"/>
  </sheetViews>
  <sheetFormatPr defaultColWidth="8.77734375" defaultRowHeight="15.75" x14ac:dyDescent="0.3"/>
  <cols>
    <col min="1" max="1" width="5" customWidth="1"/>
    <col min="2" max="2" width="40.44140625" customWidth="1"/>
    <col min="3" max="3" width="2.6640625" customWidth="1"/>
  </cols>
  <sheetData>
    <row r="1" spans="2:15" ht="100.15" customHeight="1" x14ac:dyDescent="0.3">
      <c r="B1" s="2"/>
      <c r="C1" s="2"/>
      <c r="D1" s="2"/>
      <c r="E1" s="2"/>
      <c r="F1" s="36"/>
      <c r="G1" s="36"/>
      <c r="H1" s="36"/>
      <c r="I1" s="36"/>
      <c r="J1" s="36"/>
    </row>
    <row r="2" spans="2:15" ht="15" customHeight="1" x14ac:dyDescent="0.3"/>
    <row r="3" spans="2:15" ht="40.15" customHeight="1" thickBot="1" x14ac:dyDescent="0.35">
      <c r="B3" s="15" t="s">
        <v>33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ht="16.5" thickTop="1" x14ac:dyDescent="0.3"/>
  </sheetData>
  <mergeCells count="1">
    <mergeCell ref="F1:J1"/>
  </mergeCells>
  <dataValidations count="1">
    <dataValidation allowBlank="1" showInputMessage="1" showErrorMessage="1" prompt="Track Sales Leads in this workbook. Enter Sales Leads in this worksheet.  Weighted Forecast for each lead is automatically updated" sqref="A1" xr:uid="{CF20053D-8EDE-EA4A-B846-0E4223700D06}"/>
  </dataValidations>
  <pageMargins left="0.7" right="0.7" top="0.75" bottom="0.75" header="0.3" footer="0.3"/>
  <pageSetup scale="67" orientation="landscape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D7C4F865-C45F-4FC2-9824-ED6B132404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86CF59-137B-4A38-86F1-CB27A16545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CA8B3D-9CE8-4004-B934-938C65D84C69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Lead Data</vt:lpstr>
      <vt:lpstr>Forecasted Sales </vt:lpstr>
      <vt:lpstr>Monthly Weighted Forecast</vt:lpstr>
      <vt:lpstr>'Lead Data'!_FilterDatabase</vt:lpstr>
      <vt:lpstr>'Forecasted Sales '!Print_Titles</vt:lpstr>
      <vt:lpstr>'Lead Data'!Print_Titles</vt:lpstr>
      <vt:lpstr>RowTitleRegion1..N22</vt:lpstr>
      <vt:lpstr>Title1</vt:lpstr>
      <vt:lpstr>Title2</vt:lpstr>
      <vt:lpstr>TrackerDate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2019-02-19T20:23:47Z</dcterms:created>
  <dcterms:modified xsi:type="dcterms:W3CDTF">2019-07-18T10:30:19Z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